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104_část 104 - SO104_RE..." sheetId="2" r:id="rId2"/>
    <sheet name="SO104_část SO104A - SO104..." sheetId="3" r:id="rId3"/>
    <sheet name="SO104_část SO104B - SO104..." sheetId="4" r:id="rId4"/>
    <sheet name="SO105_část SO105 - SO105_..." sheetId="5" r:id="rId5"/>
    <sheet name="SO105_část SO105A - SO105..." sheetId="6" r:id="rId6"/>
    <sheet name="SO105_část SO105B - SO105..." sheetId="7" r:id="rId7"/>
    <sheet name="SO105_část SO105C - SO105..." sheetId="8" r:id="rId8"/>
    <sheet name="SO114_část SO114 - SO114_..." sheetId="9" r:id="rId9"/>
    <sheet name="SO191.1_část SO191.1 - SO..." sheetId="10" r:id="rId10"/>
    <sheet name="SO901.1_část SO901.1 - SO..." sheetId="11" r:id="rId11"/>
    <sheet name="000_část 000 - 000_VEDLEJ..." sheetId="12" r:id="rId12"/>
    <sheet name="Pokyny pro vyplnění" sheetId="13" r:id="rId13"/>
  </sheets>
  <definedNames>
    <definedName name="_xlnm.Print_Area" localSheetId="0">'Rekapitulace stavby'!$D$4:$AO$33,'Rekapitulace stavby'!$C$39:$AQ$63</definedName>
    <definedName name="_xlnm.Print_Titles" localSheetId="0">'Rekapitulace stavby'!$49:$49</definedName>
    <definedName name="_xlnm._FilterDatabase" localSheetId="1" hidden="1">'SO104_část 104 - SO104_RE...'!$C$85:$K$302</definedName>
    <definedName name="_xlnm.Print_Area" localSheetId="1">'SO104_část 104 - SO104_RE...'!$C$4:$J$36,'SO104_část 104 - SO104_RE...'!$C$42:$J$67,'SO104_část 104 - SO104_RE...'!$C$73:$K$302</definedName>
    <definedName name="_xlnm.Print_Titles" localSheetId="1">'SO104_část 104 - SO104_RE...'!$85:$85</definedName>
    <definedName name="_xlnm._FilterDatabase" localSheetId="2" hidden="1">'SO104_část SO104A - SO104...'!$C$82:$K$187</definedName>
    <definedName name="_xlnm.Print_Area" localSheetId="2">'SO104_část SO104A - SO104...'!$C$4:$J$36,'SO104_část SO104A - SO104...'!$C$42:$J$64,'SO104_část SO104A - SO104...'!$C$70:$K$187</definedName>
    <definedName name="_xlnm.Print_Titles" localSheetId="2">'SO104_část SO104A - SO104...'!$82:$82</definedName>
    <definedName name="_xlnm._FilterDatabase" localSheetId="3" hidden="1">'SO104_část SO104B - SO104...'!$C$80:$K$100</definedName>
    <definedName name="_xlnm.Print_Area" localSheetId="3">'SO104_část SO104B - SO104...'!$C$4:$J$36,'SO104_část SO104B - SO104...'!$C$42:$J$62,'SO104_část SO104B - SO104...'!$C$68:$K$100</definedName>
    <definedName name="_xlnm.Print_Titles" localSheetId="3">'SO104_část SO104B - SO104...'!$80:$80</definedName>
    <definedName name="_xlnm._FilterDatabase" localSheetId="4" hidden="1">'SO105_část SO105 - SO105_...'!$C$84:$K$270</definedName>
    <definedName name="_xlnm.Print_Area" localSheetId="4">'SO105_část SO105 - SO105_...'!$C$4:$J$36,'SO105_část SO105 - SO105_...'!$C$42:$J$66,'SO105_část SO105 - SO105_...'!$C$72:$K$270</definedName>
    <definedName name="_xlnm.Print_Titles" localSheetId="4">'SO105_část SO105 - SO105_...'!$84:$84</definedName>
    <definedName name="_xlnm._FilterDatabase" localSheetId="5" hidden="1">'SO105_část SO105A - SO105...'!$C$81:$K$172</definedName>
    <definedName name="_xlnm.Print_Area" localSheetId="5">'SO105_část SO105A - SO105...'!$C$4:$J$36,'SO105_část SO105A - SO105...'!$C$42:$J$63,'SO105_část SO105A - SO105...'!$C$69:$K$172</definedName>
    <definedName name="_xlnm.Print_Titles" localSheetId="5">'SO105_část SO105A - SO105...'!$81:$81</definedName>
    <definedName name="_xlnm._FilterDatabase" localSheetId="6" hidden="1">'SO105_část SO105B - SO105...'!$C$80:$K$125</definedName>
    <definedName name="_xlnm.Print_Area" localSheetId="6">'SO105_část SO105B - SO105...'!$C$4:$J$36,'SO105_část SO105B - SO105...'!$C$42:$J$62,'SO105_část SO105B - SO105...'!$C$68:$K$125</definedName>
    <definedName name="_xlnm.Print_Titles" localSheetId="6">'SO105_část SO105B - SO105...'!$80:$80</definedName>
    <definedName name="_xlnm._FilterDatabase" localSheetId="7" hidden="1">'SO105_část SO105C - SO105...'!$C$81:$K$184</definedName>
    <definedName name="_xlnm.Print_Area" localSheetId="7">'SO105_část SO105C - SO105...'!$C$4:$J$36,'SO105_část SO105C - SO105...'!$C$42:$J$63,'SO105_část SO105C - SO105...'!$C$69:$K$184</definedName>
    <definedName name="_xlnm.Print_Titles" localSheetId="7">'SO105_část SO105C - SO105...'!$81:$81</definedName>
    <definedName name="_xlnm._FilterDatabase" localSheetId="8" hidden="1">'SO114_část SO114 - SO114_...'!$C$84:$K$180</definedName>
    <definedName name="_xlnm.Print_Area" localSheetId="8">'SO114_část SO114 - SO114_...'!$C$4:$J$36,'SO114_část SO114 - SO114_...'!$C$42:$J$66,'SO114_část SO114 - SO114_...'!$C$72:$K$180</definedName>
    <definedName name="_xlnm.Print_Titles" localSheetId="8">'SO114_část SO114 - SO114_...'!$84:$84</definedName>
    <definedName name="_xlnm._FilterDatabase" localSheetId="9" hidden="1">'SO191.1_část SO191.1 - SO...'!$C$80:$K$167</definedName>
    <definedName name="_xlnm.Print_Area" localSheetId="9">'SO191.1_část SO191.1 - SO...'!$C$4:$J$36,'SO191.1_část SO191.1 - SO...'!$C$42:$J$62,'SO191.1_část SO191.1 - SO...'!$C$68:$K$167</definedName>
    <definedName name="_xlnm.Print_Titles" localSheetId="9">'SO191.1_část SO191.1 - SO...'!$80:$80</definedName>
    <definedName name="_xlnm._FilterDatabase" localSheetId="10" hidden="1">'SO901.1_část SO901.1 - SO...'!$C$78:$K$112</definedName>
    <definedName name="_xlnm.Print_Area" localSheetId="10">'SO901.1_část SO901.1 - SO...'!$C$4:$J$36,'SO901.1_část SO901.1 - SO...'!$C$42:$J$60,'SO901.1_část SO901.1 - SO...'!$C$66:$K$112</definedName>
    <definedName name="_xlnm.Print_Titles" localSheetId="10">'SO901.1_část SO901.1 - SO...'!$78:$78</definedName>
    <definedName name="_xlnm._FilterDatabase" localSheetId="11" hidden="1">'000_část 000 - 000_VEDLEJ...'!$C$80:$K$124</definedName>
    <definedName name="_xlnm.Print_Area" localSheetId="11">'000_část 000 - 000_VEDLEJ...'!$C$4:$J$36,'000_část 000 - 000_VEDLEJ...'!$C$42:$J$62,'000_část 000 - 000_VEDLEJ...'!$C$68:$K$124</definedName>
    <definedName name="_xlnm.Print_Titles" localSheetId="11">'000_část 000 - 000_VEDLEJ...'!$80:$80</definedName>
    <definedName name="_xlnm.Print_Area" localSheetId="1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2"/>
  <c r="AX62"/>
  <c i="12" r="BI123"/>
  <c r="BH123"/>
  <c r="BG123"/>
  <c r="BF123"/>
  <c r="T123"/>
  <c r="R123"/>
  <c r="P123"/>
  <c r="BK123"/>
  <c r="J123"/>
  <c r="BE123"/>
  <c r="BI121"/>
  <c r="BH121"/>
  <c r="BG121"/>
  <c r="BF121"/>
  <c r="T121"/>
  <c r="T120"/>
  <c r="R121"/>
  <c r="R120"/>
  <c r="P121"/>
  <c r="P120"/>
  <c r="BK121"/>
  <c r="BK120"/>
  <c r="J120"/>
  <c r="J121"/>
  <c r="BE121"/>
  <c r="J61"/>
  <c r="BI118"/>
  <c r="BH118"/>
  <c r="BG118"/>
  <c r="BF118"/>
  <c r="T118"/>
  <c r="R118"/>
  <c r="P118"/>
  <c r="BK118"/>
  <c r="J118"/>
  <c r="BE118"/>
  <c r="BI116"/>
  <c r="BH116"/>
  <c r="BG116"/>
  <c r="BF116"/>
  <c r="T116"/>
  <c r="R116"/>
  <c r="P116"/>
  <c r="BK116"/>
  <c r="J116"/>
  <c r="BE116"/>
  <c r="BI114"/>
  <c r="BH114"/>
  <c r="BG114"/>
  <c r="BF114"/>
  <c r="T114"/>
  <c r="T113"/>
  <c r="R114"/>
  <c r="R113"/>
  <c r="P114"/>
  <c r="P113"/>
  <c r="BK114"/>
  <c r="BK113"/>
  <c r="J113"/>
  <c r="J114"/>
  <c r="BE114"/>
  <c r="J60"/>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3"/>
  <c r="BH93"/>
  <c r="BG93"/>
  <c r="BF93"/>
  <c r="T93"/>
  <c r="T92"/>
  <c r="R93"/>
  <c r="R92"/>
  <c r="P93"/>
  <c r="P92"/>
  <c r="BK93"/>
  <c r="BK92"/>
  <c r="J92"/>
  <c r="J93"/>
  <c r="BE93"/>
  <c r="J59"/>
  <c r="BI91"/>
  <c r="BH91"/>
  <c r="BG91"/>
  <c r="BF91"/>
  <c r="T91"/>
  <c r="R91"/>
  <c r="P91"/>
  <c r="BK91"/>
  <c r="J91"/>
  <c r="BE91"/>
  <c r="BI89"/>
  <c r="BH89"/>
  <c r="BG89"/>
  <c r="BF89"/>
  <c r="T89"/>
  <c r="R89"/>
  <c r="P89"/>
  <c r="BK89"/>
  <c r="J89"/>
  <c r="BE89"/>
  <c r="BI87"/>
  <c r="BH87"/>
  <c r="BG87"/>
  <c r="BF87"/>
  <c r="T87"/>
  <c r="R87"/>
  <c r="P87"/>
  <c r="BK87"/>
  <c r="J87"/>
  <c r="BE87"/>
  <c r="BI86"/>
  <c r="BH86"/>
  <c r="BG86"/>
  <c r="BF86"/>
  <c r="T86"/>
  <c r="R86"/>
  <c r="P86"/>
  <c r="BK86"/>
  <c r="J86"/>
  <c r="BE86"/>
  <c r="BI84"/>
  <c r="F34"/>
  <c i="1" r="BD62"/>
  <c i="12" r="BH84"/>
  <c r="F33"/>
  <c i="1" r="BC62"/>
  <c i="12" r="BG84"/>
  <c r="F32"/>
  <c i="1" r="BB62"/>
  <c i="12" r="BF84"/>
  <c r="J31"/>
  <c i="1" r="AW62"/>
  <c i="12" r="F31"/>
  <c i="1" r="BA62"/>
  <c i="12" r="T84"/>
  <c r="T83"/>
  <c r="T82"/>
  <c r="T81"/>
  <c r="R84"/>
  <c r="R83"/>
  <c r="R82"/>
  <c r="R81"/>
  <c r="P84"/>
  <c r="P83"/>
  <c r="P82"/>
  <c r="P81"/>
  <c i="1" r="AU62"/>
  <c i="12" r="BK84"/>
  <c r="BK83"/>
  <c r="J83"/>
  <c r="BK82"/>
  <c r="J82"/>
  <c r="BK81"/>
  <c r="J81"/>
  <c r="J56"/>
  <c r="J27"/>
  <c i="1" r="AG62"/>
  <c i="12" r="J84"/>
  <c r="BE84"/>
  <c r="J30"/>
  <c i="1" r="AV62"/>
  <c i="12" r="F30"/>
  <c i="1" r="AZ62"/>
  <c i="12" r="J58"/>
  <c r="J57"/>
  <c r="J77"/>
  <c r="F77"/>
  <c r="F75"/>
  <c r="E73"/>
  <c r="J51"/>
  <c r="F51"/>
  <c r="F49"/>
  <c r="E47"/>
  <c r="J36"/>
  <c r="J18"/>
  <c r="E18"/>
  <c r="F78"/>
  <c r="F52"/>
  <c r="J17"/>
  <c r="J12"/>
  <c r="J75"/>
  <c r="J49"/>
  <c r="E7"/>
  <c r="E71"/>
  <c r="E45"/>
  <c i="1" r="AY61"/>
  <c r="AX61"/>
  <c i="11" r="BI111"/>
  <c r="BH111"/>
  <c r="BG111"/>
  <c r="BF111"/>
  <c r="T111"/>
  <c r="R111"/>
  <c r="P111"/>
  <c r="BK111"/>
  <c r="J111"/>
  <c r="BE111"/>
  <c r="BI110"/>
  <c r="BH110"/>
  <c r="BG110"/>
  <c r="BF110"/>
  <c r="T110"/>
  <c r="T109"/>
  <c r="R110"/>
  <c r="R109"/>
  <c r="P110"/>
  <c r="P109"/>
  <c r="BK110"/>
  <c r="BK109"/>
  <c r="J109"/>
  <c r="J110"/>
  <c r="BE110"/>
  <c r="J59"/>
  <c r="BI105"/>
  <c r="BH105"/>
  <c r="BG105"/>
  <c r="BF105"/>
  <c r="T105"/>
  <c r="R105"/>
  <c r="P105"/>
  <c r="BK105"/>
  <c r="J105"/>
  <c r="BE105"/>
  <c r="BI103"/>
  <c r="BH103"/>
  <c r="BG103"/>
  <c r="BF103"/>
  <c r="T103"/>
  <c r="R103"/>
  <c r="P103"/>
  <c r="BK103"/>
  <c r="J103"/>
  <c r="BE103"/>
  <c r="BI101"/>
  <c r="BH101"/>
  <c r="BG101"/>
  <c r="BF101"/>
  <c r="T101"/>
  <c r="R101"/>
  <c r="P101"/>
  <c r="BK101"/>
  <c r="J101"/>
  <c r="BE101"/>
  <c r="BI98"/>
  <c r="BH98"/>
  <c r="BG98"/>
  <c r="BF98"/>
  <c r="T98"/>
  <c r="R98"/>
  <c r="P98"/>
  <c r="BK98"/>
  <c r="J98"/>
  <c r="BE98"/>
  <c r="BI96"/>
  <c r="BH96"/>
  <c r="BG96"/>
  <c r="BF96"/>
  <c r="T96"/>
  <c r="R96"/>
  <c r="P96"/>
  <c r="BK96"/>
  <c r="J96"/>
  <c r="BE96"/>
  <c r="BI95"/>
  <c r="BH95"/>
  <c r="BG95"/>
  <c r="BF95"/>
  <c r="T95"/>
  <c r="R95"/>
  <c r="P95"/>
  <c r="BK95"/>
  <c r="J95"/>
  <c r="BE95"/>
  <c r="BI92"/>
  <c r="BH92"/>
  <c r="BG92"/>
  <c r="BF92"/>
  <c r="T92"/>
  <c r="R92"/>
  <c r="P92"/>
  <c r="BK92"/>
  <c r="J92"/>
  <c r="BE92"/>
  <c r="BI91"/>
  <c r="BH91"/>
  <c r="BG91"/>
  <c r="BF91"/>
  <c r="T91"/>
  <c r="R91"/>
  <c r="P91"/>
  <c r="BK91"/>
  <c r="J91"/>
  <c r="BE91"/>
  <c r="BI88"/>
  <c r="BH88"/>
  <c r="BG88"/>
  <c r="BF88"/>
  <c r="T88"/>
  <c r="R88"/>
  <c r="P88"/>
  <c r="BK88"/>
  <c r="J88"/>
  <c r="BE88"/>
  <c r="BI87"/>
  <c r="BH87"/>
  <c r="BG87"/>
  <c r="BF87"/>
  <c r="T87"/>
  <c r="R87"/>
  <c r="P87"/>
  <c r="BK87"/>
  <c r="J87"/>
  <c r="BE87"/>
  <c r="BI84"/>
  <c r="BH84"/>
  <c r="BG84"/>
  <c r="BF84"/>
  <c r="T84"/>
  <c r="R84"/>
  <c r="P84"/>
  <c r="BK84"/>
  <c r="J84"/>
  <c r="BE84"/>
  <c r="BI82"/>
  <c r="F34"/>
  <c i="1" r="BD61"/>
  <c i="11" r="BH82"/>
  <c r="F33"/>
  <c i="1" r="BC61"/>
  <c i="11" r="BG82"/>
  <c r="F32"/>
  <c i="1" r="BB61"/>
  <c i="11" r="BF82"/>
  <c r="J31"/>
  <c i="1" r="AW61"/>
  <c i="11" r="F31"/>
  <c i="1" r="BA61"/>
  <c i="11" r="T82"/>
  <c r="T81"/>
  <c r="T80"/>
  <c r="T79"/>
  <c r="R82"/>
  <c r="R81"/>
  <c r="R80"/>
  <c r="R79"/>
  <c r="P82"/>
  <c r="P81"/>
  <c r="P80"/>
  <c r="P79"/>
  <c i="1" r="AU61"/>
  <c i="11" r="BK82"/>
  <c r="BK81"/>
  <c r="J81"/>
  <c r="BK80"/>
  <c r="J80"/>
  <c r="BK79"/>
  <c r="J79"/>
  <c r="J56"/>
  <c r="J27"/>
  <c i="1" r="AG61"/>
  <c i="11" r="J82"/>
  <c r="BE82"/>
  <c r="J30"/>
  <c i="1" r="AV61"/>
  <c i="11" r="F30"/>
  <c i="1" r="AZ61"/>
  <c i="11" r="J58"/>
  <c r="J57"/>
  <c r="J75"/>
  <c r="F75"/>
  <c r="F73"/>
  <c r="E71"/>
  <c r="J51"/>
  <c r="F51"/>
  <c r="F49"/>
  <c r="E47"/>
  <c r="J36"/>
  <c r="J18"/>
  <c r="E18"/>
  <c r="F76"/>
  <c r="F52"/>
  <c r="J17"/>
  <c r="J12"/>
  <c r="J73"/>
  <c r="J49"/>
  <c r="E7"/>
  <c r="E69"/>
  <c r="E45"/>
  <c i="1" r="AY60"/>
  <c r="AX60"/>
  <c i="10" r="BI166"/>
  <c r="BH166"/>
  <c r="BG166"/>
  <c r="BF166"/>
  <c r="T166"/>
  <c r="R166"/>
  <c r="P166"/>
  <c r="BK166"/>
  <c r="J166"/>
  <c r="BE166"/>
  <c r="BI165"/>
  <c r="BH165"/>
  <c r="BG165"/>
  <c r="BF165"/>
  <c r="T165"/>
  <c r="T164"/>
  <c r="R165"/>
  <c r="R164"/>
  <c r="P165"/>
  <c r="P164"/>
  <c r="BK165"/>
  <c r="BK164"/>
  <c r="J164"/>
  <c r="J165"/>
  <c r="BE165"/>
  <c r="J61"/>
  <c r="BI161"/>
  <c r="BH161"/>
  <c r="BG161"/>
  <c r="BF161"/>
  <c r="T161"/>
  <c r="R161"/>
  <c r="P161"/>
  <c r="BK161"/>
  <c r="J161"/>
  <c r="BE161"/>
  <c r="BI157"/>
  <c r="BH157"/>
  <c r="BG157"/>
  <c r="BF157"/>
  <c r="T157"/>
  <c r="R157"/>
  <c r="P157"/>
  <c r="BK157"/>
  <c r="J157"/>
  <c r="BE157"/>
  <c r="BI156"/>
  <c r="BH156"/>
  <c r="BG156"/>
  <c r="BF156"/>
  <c r="T156"/>
  <c r="R156"/>
  <c r="P156"/>
  <c r="BK156"/>
  <c r="J156"/>
  <c r="BE156"/>
  <c r="BI155"/>
  <c r="BH155"/>
  <c r="BG155"/>
  <c r="BF155"/>
  <c r="T155"/>
  <c r="T154"/>
  <c r="R155"/>
  <c r="R154"/>
  <c r="P155"/>
  <c r="P154"/>
  <c r="BK155"/>
  <c r="BK154"/>
  <c r="J154"/>
  <c r="J155"/>
  <c r="BE155"/>
  <c r="J60"/>
  <c r="BI153"/>
  <c r="BH153"/>
  <c r="BG153"/>
  <c r="BF153"/>
  <c r="T153"/>
  <c r="R153"/>
  <c r="P153"/>
  <c r="BK153"/>
  <c r="J153"/>
  <c r="BE153"/>
  <c r="BI150"/>
  <c r="BH150"/>
  <c r="BG150"/>
  <c r="BF150"/>
  <c r="T150"/>
  <c r="R150"/>
  <c r="P150"/>
  <c r="BK150"/>
  <c r="J150"/>
  <c r="BE150"/>
  <c r="BI148"/>
  <c r="BH148"/>
  <c r="BG148"/>
  <c r="BF148"/>
  <c r="T148"/>
  <c r="R148"/>
  <c r="P148"/>
  <c r="BK148"/>
  <c r="J148"/>
  <c r="BE148"/>
  <c r="BI146"/>
  <c r="BH146"/>
  <c r="BG146"/>
  <c r="BF146"/>
  <c r="T146"/>
  <c r="R146"/>
  <c r="P146"/>
  <c r="BK146"/>
  <c r="J146"/>
  <c r="BE146"/>
  <c r="BI143"/>
  <c r="BH143"/>
  <c r="BG143"/>
  <c r="BF143"/>
  <c r="T143"/>
  <c r="R143"/>
  <c r="P143"/>
  <c r="BK143"/>
  <c r="J143"/>
  <c r="BE143"/>
  <c r="BI140"/>
  <c r="BH140"/>
  <c r="BG140"/>
  <c r="BF140"/>
  <c r="T140"/>
  <c r="R140"/>
  <c r="P140"/>
  <c r="BK140"/>
  <c r="J140"/>
  <c r="BE140"/>
  <c r="BI137"/>
  <c r="BH137"/>
  <c r="BG137"/>
  <c r="BF137"/>
  <c r="T137"/>
  <c r="R137"/>
  <c r="P137"/>
  <c r="BK137"/>
  <c r="J137"/>
  <c r="BE137"/>
  <c r="BI134"/>
  <c r="BH134"/>
  <c r="BG134"/>
  <c r="BF134"/>
  <c r="T134"/>
  <c r="R134"/>
  <c r="P134"/>
  <c r="BK134"/>
  <c r="J134"/>
  <c r="BE134"/>
  <c r="BI131"/>
  <c r="BH131"/>
  <c r="BG131"/>
  <c r="BF131"/>
  <c r="T131"/>
  <c r="R131"/>
  <c r="P131"/>
  <c r="BK131"/>
  <c r="J131"/>
  <c r="BE131"/>
  <c r="BI128"/>
  <c r="BH128"/>
  <c r="BG128"/>
  <c r="BF128"/>
  <c r="T128"/>
  <c r="R128"/>
  <c r="P128"/>
  <c r="BK128"/>
  <c r="J128"/>
  <c r="BE128"/>
  <c r="BI124"/>
  <c r="BH124"/>
  <c r="BG124"/>
  <c r="BF124"/>
  <c r="T124"/>
  <c r="R124"/>
  <c r="P124"/>
  <c r="BK124"/>
  <c r="J124"/>
  <c r="BE124"/>
  <c r="BI121"/>
  <c r="BH121"/>
  <c r="BG121"/>
  <c r="BF121"/>
  <c r="T121"/>
  <c r="R121"/>
  <c r="P121"/>
  <c r="BK121"/>
  <c r="J121"/>
  <c r="BE121"/>
  <c r="BI117"/>
  <c r="BH117"/>
  <c r="BG117"/>
  <c r="BF117"/>
  <c r="T117"/>
  <c r="R117"/>
  <c r="P117"/>
  <c r="BK117"/>
  <c r="J117"/>
  <c r="BE117"/>
  <c r="BI113"/>
  <c r="BH113"/>
  <c r="BG113"/>
  <c r="BF113"/>
  <c r="T113"/>
  <c r="R113"/>
  <c r="P113"/>
  <c r="BK113"/>
  <c r="J113"/>
  <c r="BE113"/>
  <c r="BI112"/>
  <c r="BH112"/>
  <c r="BG112"/>
  <c r="BF112"/>
  <c r="T112"/>
  <c r="R112"/>
  <c r="P112"/>
  <c r="BK112"/>
  <c r="J112"/>
  <c r="BE112"/>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3"/>
  <c r="BH93"/>
  <c r="BG93"/>
  <c r="BF93"/>
  <c r="T93"/>
  <c r="R93"/>
  <c r="P93"/>
  <c r="BK93"/>
  <c r="J93"/>
  <c r="BE93"/>
  <c r="BI92"/>
  <c r="BH92"/>
  <c r="BG92"/>
  <c r="BF92"/>
  <c r="T92"/>
  <c r="T91"/>
  <c r="R92"/>
  <c r="R91"/>
  <c r="P92"/>
  <c r="P91"/>
  <c r="BK92"/>
  <c r="BK91"/>
  <c r="J91"/>
  <c r="J92"/>
  <c r="BE92"/>
  <c r="J59"/>
  <c r="BI87"/>
  <c r="BH87"/>
  <c r="BG87"/>
  <c r="BF87"/>
  <c r="T87"/>
  <c r="R87"/>
  <c r="P87"/>
  <c r="BK87"/>
  <c r="J87"/>
  <c r="BE87"/>
  <c r="BI85"/>
  <c r="BH85"/>
  <c r="BG85"/>
  <c r="BF85"/>
  <c r="T85"/>
  <c r="R85"/>
  <c r="P85"/>
  <c r="BK85"/>
  <c r="J85"/>
  <c r="BE85"/>
  <c r="BI84"/>
  <c r="F34"/>
  <c i="1" r="BD60"/>
  <c i="10" r="BH84"/>
  <c r="F33"/>
  <c i="1" r="BC60"/>
  <c i="10" r="BG84"/>
  <c r="F32"/>
  <c i="1" r="BB60"/>
  <c i="10" r="BF84"/>
  <c r="J31"/>
  <c i="1" r="AW60"/>
  <c i="10" r="F31"/>
  <c i="1" r="BA60"/>
  <c i="10" r="T84"/>
  <c r="T83"/>
  <c r="T82"/>
  <c r="T81"/>
  <c r="R84"/>
  <c r="R83"/>
  <c r="R82"/>
  <c r="R81"/>
  <c r="P84"/>
  <c r="P83"/>
  <c r="P82"/>
  <c r="P81"/>
  <c i="1" r="AU60"/>
  <c i="10" r="BK84"/>
  <c r="BK83"/>
  <c r="J83"/>
  <c r="BK82"/>
  <c r="J82"/>
  <c r="BK81"/>
  <c r="J81"/>
  <c r="J56"/>
  <c r="J27"/>
  <c i="1" r="AG60"/>
  <c i="10" r="J84"/>
  <c r="BE84"/>
  <c r="J30"/>
  <c i="1" r="AV60"/>
  <c i="10" r="F30"/>
  <c i="1" r="AZ60"/>
  <c i="10" r="J58"/>
  <c r="J57"/>
  <c r="J77"/>
  <c r="F77"/>
  <c r="F75"/>
  <c r="E73"/>
  <c r="J51"/>
  <c r="F51"/>
  <c r="F49"/>
  <c r="E47"/>
  <c r="J36"/>
  <c r="J18"/>
  <c r="E18"/>
  <c r="F78"/>
  <c r="F52"/>
  <c r="J17"/>
  <c r="J12"/>
  <c r="J75"/>
  <c r="J49"/>
  <c r="E7"/>
  <c r="E71"/>
  <c r="E45"/>
  <c i="1" r="AY59"/>
  <c r="AX59"/>
  <c i="9" r="BI179"/>
  <c r="BH179"/>
  <c r="BG179"/>
  <c r="BF179"/>
  <c r="T179"/>
  <c r="R179"/>
  <c r="P179"/>
  <c r="BK179"/>
  <c r="J179"/>
  <c r="BE179"/>
  <c r="BI178"/>
  <c r="BH178"/>
  <c r="BG178"/>
  <c r="BF178"/>
  <c r="T178"/>
  <c r="T177"/>
  <c r="R178"/>
  <c r="R177"/>
  <c r="P178"/>
  <c r="P177"/>
  <c r="BK178"/>
  <c r="BK177"/>
  <c r="J177"/>
  <c r="J178"/>
  <c r="BE178"/>
  <c r="J65"/>
  <c r="BI174"/>
  <c r="BH174"/>
  <c r="BG174"/>
  <c r="BF174"/>
  <c r="T174"/>
  <c r="R174"/>
  <c r="P174"/>
  <c r="BK174"/>
  <c r="J174"/>
  <c r="BE174"/>
  <c r="BI173"/>
  <c r="BH173"/>
  <c r="BG173"/>
  <c r="BF173"/>
  <c r="T173"/>
  <c r="R173"/>
  <c r="P173"/>
  <c r="BK173"/>
  <c r="J173"/>
  <c r="BE173"/>
  <c r="BI172"/>
  <c r="BH172"/>
  <c r="BG172"/>
  <c r="BF172"/>
  <c r="T172"/>
  <c r="R172"/>
  <c r="P172"/>
  <c r="BK172"/>
  <c r="J172"/>
  <c r="BE172"/>
  <c r="BI170"/>
  <c r="BH170"/>
  <c r="BG170"/>
  <c r="BF170"/>
  <c r="T170"/>
  <c r="R170"/>
  <c r="P170"/>
  <c r="BK170"/>
  <c r="J170"/>
  <c r="BE170"/>
  <c r="BI169"/>
  <c r="BH169"/>
  <c r="BG169"/>
  <c r="BF169"/>
  <c r="T169"/>
  <c r="T168"/>
  <c r="R169"/>
  <c r="R168"/>
  <c r="P169"/>
  <c r="P168"/>
  <c r="BK169"/>
  <c r="BK168"/>
  <c r="J168"/>
  <c r="J169"/>
  <c r="BE169"/>
  <c r="J64"/>
  <c r="BI166"/>
  <c r="BH166"/>
  <c r="BG166"/>
  <c r="BF166"/>
  <c r="T166"/>
  <c r="R166"/>
  <c r="P166"/>
  <c r="BK166"/>
  <c r="J166"/>
  <c r="BE166"/>
  <c r="BI164"/>
  <c r="BH164"/>
  <c r="BG164"/>
  <c r="BF164"/>
  <c r="T164"/>
  <c r="R164"/>
  <c r="P164"/>
  <c r="BK164"/>
  <c r="J164"/>
  <c r="BE164"/>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T151"/>
  <c r="R152"/>
  <c r="R151"/>
  <c r="P152"/>
  <c r="P151"/>
  <c r="BK152"/>
  <c r="BK151"/>
  <c r="J151"/>
  <c r="J152"/>
  <c r="BE152"/>
  <c r="J63"/>
  <c r="BI148"/>
  <c r="BH148"/>
  <c r="BG148"/>
  <c r="BF148"/>
  <c r="T148"/>
  <c r="R148"/>
  <c r="P148"/>
  <c r="BK148"/>
  <c r="J148"/>
  <c r="BE148"/>
  <c r="BI146"/>
  <c r="BH146"/>
  <c r="BG146"/>
  <c r="BF146"/>
  <c r="T146"/>
  <c r="T145"/>
  <c r="R146"/>
  <c r="R145"/>
  <c r="P146"/>
  <c r="P145"/>
  <c r="BK146"/>
  <c r="BK145"/>
  <c r="J145"/>
  <c r="J146"/>
  <c r="BE146"/>
  <c r="J62"/>
  <c r="BI141"/>
  <c r="BH141"/>
  <c r="BG141"/>
  <c r="BF141"/>
  <c r="T141"/>
  <c r="R141"/>
  <c r="P141"/>
  <c r="BK141"/>
  <c r="J141"/>
  <c r="BE141"/>
  <c r="BI139"/>
  <c r="BH139"/>
  <c r="BG139"/>
  <c r="BF139"/>
  <c r="T139"/>
  <c r="T138"/>
  <c r="R139"/>
  <c r="R138"/>
  <c r="P139"/>
  <c r="P138"/>
  <c r="BK139"/>
  <c r="BK138"/>
  <c r="J138"/>
  <c r="J139"/>
  <c r="BE139"/>
  <c r="J61"/>
  <c r="BI134"/>
  <c r="BH134"/>
  <c r="BG134"/>
  <c r="BF134"/>
  <c r="T134"/>
  <c r="R134"/>
  <c r="P134"/>
  <c r="BK134"/>
  <c r="J134"/>
  <c r="BE134"/>
  <c r="BI130"/>
  <c r="BH130"/>
  <c r="BG130"/>
  <c r="BF130"/>
  <c r="T130"/>
  <c r="R130"/>
  <c r="P130"/>
  <c r="BK130"/>
  <c r="J130"/>
  <c r="BE130"/>
  <c r="BI127"/>
  <c r="BH127"/>
  <c r="BG127"/>
  <c r="BF127"/>
  <c r="T127"/>
  <c r="R127"/>
  <c r="P127"/>
  <c r="BK127"/>
  <c r="J127"/>
  <c r="BE127"/>
  <c r="BI124"/>
  <c r="BH124"/>
  <c r="BG124"/>
  <c r="BF124"/>
  <c r="T124"/>
  <c r="R124"/>
  <c r="P124"/>
  <c r="BK124"/>
  <c r="J124"/>
  <c r="BE124"/>
  <c r="BI120"/>
  <c r="BH120"/>
  <c r="BG120"/>
  <c r="BF120"/>
  <c r="T120"/>
  <c r="R120"/>
  <c r="P120"/>
  <c r="BK120"/>
  <c r="J120"/>
  <c r="BE120"/>
  <c r="BI116"/>
  <c r="BH116"/>
  <c r="BG116"/>
  <c r="BF116"/>
  <c r="T116"/>
  <c r="T115"/>
  <c r="R116"/>
  <c r="R115"/>
  <c r="P116"/>
  <c r="P115"/>
  <c r="BK116"/>
  <c r="BK115"/>
  <c r="J115"/>
  <c r="J116"/>
  <c r="BE116"/>
  <c r="J60"/>
  <c r="BI113"/>
  <c r="BH113"/>
  <c r="BG113"/>
  <c r="BF113"/>
  <c r="T113"/>
  <c r="T112"/>
  <c r="R113"/>
  <c r="R112"/>
  <c r="P113"/>
  <c r="P112"/>
  <c r="BK113"/>
  <c r="BK112"/>
  <c r="J112"/>
  <c r="J113"/>
  <c r="BE113"/>
  <c r="J59"/>
  <c r="BI109"/>
  <c r="BH109"/>
  <c r="BG109"/>
  <c r="BF109"/>
  <c r="T109"/>
  <c r="R109"/>
  <c r="P109"/>
  <c r="BK109"/>
  <c r="J109"/>
  <c r="BE109"/>
  <c r="BI106"/>
  <c r="BH106"/>
  <c r="BG106"/>
  <c r="BF106"/>
  <c r="T106"/>
  <c r="R106"/>
  <c r="P106"/>
  <c r="BK106"/>
  <c r="J106"/>
  <c r="BE106"/>
  <c r="BI103"/>
  <c r="BH103"/>
  <c r="BG103"/>
  <c r="BF103"/>
  <c r="T103"/>
  <c r="R103"/>
  <c r="P103"/>
  <c r="BK103"/>
  <c r="J103"/>
  <c r="BE103"/>
  <c r="BI101"/>
  <c r="BH101"/>
  <c r="BG101"/>
  <c r="BF101"/>
  <c r="T101"/>
  <c r="R101"/>
  <c r="P101"/>
  <c r="BK101"/>
  <c r="J101"/>
  <c r="BE101"/>
  <c r="BI100"/>
  <c r="BH100"/>
  <c r="BG100"/>
  <c r="BF100"/>
  <c r="T100"/>
  <c r="R100"/>
  <c r="P100"/>
  <c r="BK100"/>
  <c r="J100"/>
  <c r="BE100"/>
  <c r="BI98"/>
  <c r="BH98"/>
  <c r="BG98"/>
  <c r="BF98"/>
  <c r="T98"/>
  <c r="R98"/>
  <c r="P98"/>
  <c r="BK98"/>
  <c r="J98"/>
  <c r="BE98"/>
  <c r="BI97"/>
  <c r="BH97"/>
  <c r="BG97"/>
  <c r="BF97"/>
  <c r="T97"/>
  <c r="R97"/>
  <c r="P97"/>
  <c r="BK97"/>
  <c r="J97"/>
  <c r="BE97"/>
  <c r="BI96"/>
  <c r="BH96"/>
  <c r="BG96"/>
  <c r="BF96"/>
  <c r="T96"/>
  <c r="R96"/>
  <c r="P96"/>
  <c r="BK96"/>
  <c r="J96"/>
  <c r="BE96"/>
  <c r="BI92"/>
  <c r="BH92"/>
  <c r="BG92"/>
  <c r="BF92"/>
  <c r="T92"/>
  <c r="R92"/>
  <c r="P92"/>
  <c r="BK92"/>
  <c r="J92"/>
  <c r="BE92"/>
  <c r="BI88"/>
  <c r="F34"/>
  <c i="1" r="BD59"/>
  <c i="9" r="BH88"/>
  <c r="F33"/>
  <c i="1" r="BC59"/>
  <c i="9" r="BG88"/>
  <c r="F32"/>
  <c i="1" r="BB59"/>
  <c i="9" r="BF88"/>
  <c r="J31"/>
  <c i="1" r="AW59"/>
  <c i="9" r="F31"/>
  <c i="1" r="BA59"/>
  <c i="9" r="T88"/>
  <c r="T87"/>
  <c r="T86"/>
  <c r="T85"/>
  <c r="R88"/>
  <c r="R87"/>
  <c r="R86"/>
  <c r="R85"/>
  <c r="P88"/>
  <c r="P87"/>
  <c r="P86"/>
  <c r="P85"/>
  <c i="1" r="AU59"/>
  <c i="9" r="BK88"/>
  <c r="BK87"/>
  <c r="J87"/>
  <c r="BK86"/>
  <c r="J86"/>
  <c r="BK85"/>
  <c r="J85"/>
  <c r="J56"/>
  <c r="J27"/>
  <c i="1" r="AG59"/>
  <c i="9" r="J88"/>
  <c r="BE88"/>
  <c r="J30"/>
  <c i="1" r="AV59"/>
  <c i="9" r="F30"/>
  <c i="1" r="AZ59"/>
  <c i="9" r="J58"/>
  <c r="J57"/>
  <c r="J81"/>
  <c r="F81"/>
  <c r="F79"/>
  <c r="E77"/>
  <c r="J51"/>
  <c r="F51"/>
  <c r="F49"/>
  <c r="E47"/>
  <c r="J36"/>
  <c r="J18"/>
  <c r="E18"/>
  <c r="F82"/>
  <c r="F52"/>
  <c r="J17"/>
  <c r="J12"/>
  <c r="J79"/>
  <c r="J49"/>
  <c r="E7"/>
  <c r="E75"/>
  <c r="E45"/>
  <c i="1" r="AY58"/>
  <c r="AX58"/>
  <c i="8" r="BI183"/>
  <c r="BH183"/>
  <c r="BG183"/>
  <c r="BF183"/>
  <c r="T183"/>
  <c r="R183"/>
  <c r="P183"/>
  <c r="BK183"/>
  <c r="J183"/>
  <c r="BE183"/>
  <c r="BI182"/>
  <c r="BH182"/>
  <c r="BG182"/>
  <c r="BF182"/>
  <c r="T182"/>
  <c r="T181"/>
  <c r="R182"/>
  <c r="R181"/>
  <c r="P182"/>
  <c r="P181"/>
  <c r="BK182"/>
  <c r="BK181"/>
  <c r="J181"/>
  <c r="J182"/>
  <c r="BE182"/>
  <c r="J62"/>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3"/>
  <c r="BH173"/>
  <c r="BG173"/>
  <c r="BF173"/>
  <c r="T173"/>
  <c r="R173"/>
  <c r="P173"/>
  <c r="BK173"/>
  <c r="J173"/>
  <c r="BE173"/>
  <c r="BI172"/>
  <c r="BH172"/>
  <c r="BG172"/>
  <c r="BF172"/>
  <c r="T172"/>
  <c r="T171"/>
  <c r="R172"/>
  <c r="R171"/>
  <c r="P172"/>
  <c r="P171"/>
  <c r="BK172"/>
  <c r="BK171"/>
  <c r="J171"/>
  <c r="J172"/>
  <c r="BE172"/>
  <c r="J61"/>
  <c r="BI169"/>
  <c r="BH169"/>
  <c r="BG169"/>
  <c r="BF169"/>
  <c r="T169"/>
  <c r="R169"/>
  <c r="P169"/>
  <c r="BK169"/>
  <c r="J169"/>
  <c r="BE169"/>
  <c r="BI167"/>
  <c r="BH167"/>
  <c r="BG167"/>
  <c r="BF167"/>
  <c r="T167"/>
  <c r="R167"/>
  <c r="P167"/>
  <c r="BK167"/>
  <c r="J167"/>
  <c r="BE167"/>
  <c r="BI165"/>
  <c r="BH165"/>
  <c r="BG165"/>
  <c r="BF165"/>
  <c r="T165"/>
  <c r="R165"/>
  <c r="P165"/>
  <c r="BK165"/>
  <c r="J165"/>
  <c r="BE165"/>
  <c r="BI162"/>
  <c r="BH162"/>
  <c r="BG162"/>
  <c r="BF162"/>
  <c r="T162"/>
  <c r="R162"/>
  <c r="P162"/>
  <c r="BK162"/>
  <c r="J162"/>
  <c r="BE162"/>
  <c r="BI159"/>
  <c r="BH159"/>
  <c r="BG159"/>
  <c r="BF159"/>
  <c r="T159"/>
  <c r="R159"/>
  <c r="P159"/>
  <c r="BK159"/>
  <c r="J159"/>
  <c r="BE159"/>
  <c r="BI157"/>
  <c r="BH157"/>
  <c r="BG157"/>
  <c r="BF157"/>
  <c r="T157"/>
  <c r="R157"/>
  <c r="P157"/>
  <c r="BK157"/>
  <c r="J157"/>
  <c r="BE157"/>
  <c r="BI155"/>
  <c r="BH155"/>
  <c r="BG155"/>
  <c r="BF155"/>
  <c r="T155"/>
  <c r="T154"/>
  <c r="R155"/>
  <c r="R154"/>
  <c r="P155"/>
  <c r="P154"/>
  <c r="BK155"/>
  <c r="BK154"/>
  <c r="J154"/>
  <c r="J155"/>
  <c r="BE155"/>
  <c r="J60"/>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6"/>
  <c r="BH136"/>
  <c r="BG136"/>
  <c r="BF136"/>
  <c r="T136"/>
  <c r="R136"/>
  <c r="P136"/>
  <c r="BK136"/>
  <c r="J136"/>
  <c r="BE136"/>
  <c r="BI134"/>
  <c r="BH134"/>
  <c r="BG134"/>
  <c r="BF134"/>
  <c r="T134"/>
  <c r="T133"/>
  <c r="R134"/>
  <c r="R133"/>
  <c r="P134"/>
  <c r="P133"/>
  <c r="BK134"/>
  <c r="BK133"/>
  <c r="J133"/>
  <c r="J134"/>
  <c r="BE134"/>
  <c r="J59"/>
  <c r="BI129"/>
  <c r="BH129"/>
  <c r="BG129"/>
  <c r="BF129"/>
  <c r="T129"/>
  <c r="R129"/>
  <c r="P129"/>
  <c r="BK129"/>
  <c r="J129"/>
  <c r="BE129"/>
  <c r="BI128"/>
  <c r="BH128"/>
  <c r="BG128"/>
  <c r="BF128"/>
  <c r="T128"/>
  <c r="R128"/>
  <c r="P128"/>
  <c r="BK128"/>
  <c r="J128"/>
  <c r="BE128"/>
  <c r="BI125"/>
  <c r="BH125"/>
  <c r="BG125"/>
  <c r="BF125"/>
  <c r="T125"/>
  <c r="R125"/>
  <c r="P125"/>
  <c r="BK125"/>
  <c r="J125"/>
  <c r="BE125"/>
  <c r="BI124"/>
  <c r="BH124"/>
  <c r="BG124"/>
  <c r="BF124"/>
  <c r="T124"/>
  <c r="R124"/>
  <c r="P124"/>
  <c r="BK124"/>
  <c r="J124"/>
  <c r="BE124"/>
  <c r="BI122"/>
  <c r="BH122"/>
  <c r="BG122"/>
  <c r="BF122"/>
  <c r="T122"/>
  <c r="R122"/>
  <c r="P122"/>
  <c r="BK122"/>
  <c r="J122"/>
  <c r="BE122"/>
  <c r="BI119"/>
  <c r="BH119"/>
  <c r="BG119"/>
  <c r="BF119"/>
  <c r="T119"/>
  <c r="R119"/>
  <c r="P119"/>
  <c r="BK119"/>
  <c r="J119"/>
  <c r="BE119"/>
  <c r="BI115"/>
  <c r="BH115"/>
  <c r="BG115"/>
  <c r="BF115"/>
  <c r="T115"/>
  <c r="R115"/>
  <c r="P115"/>
  <c r="BK115"/>
  <c r="J115"/>
  <c r="BE115"/>
  <c r="BI113"/>
  <c r="BH113"/>
  <c r="BG113"/>
  <c r="BF113"/>
  <c r="T113"/>
  <c r="R113"/>
  <c r="P113"/>
  <c r="BK113"/>
  <c r="J113"/>
  <c r="BE113"/>
  <c r="BI112"/>
  <c r="BH112"/>
  <c r="BG112"/>
  <c r="BF112"/>
  <c r="T112"/>
  <c r="R112"/>
  <c r="P112"/>
  <c r="BK112"/>
  <c r="J112"/>
  <c r="BE112"/>
  <c r="BI108"/>
  <c r="BH108"/>
  <c r="BG108"/>
  <c r="BF108"/>
  <c r="T108"/>
  <c r="R108"/>
  <c r="P108"/>
  <c r="BK108"/>
  <c r="J108"/>
  <c r="BE108"/>
  <c r="BI104"/>
  <c r="BH104"/>
  <c r="BG104"/>
  <c r="BF104"/>
  <c r="T104"/>
  <c r="R104"/>
  <c r="P104"/>
  <c r="BK104"/>
  <c r="J104"/>
  <c r="BE104"/>
  <c r="BI102"/>
  <c r="BH102"/>
  <c r="BG102"/>
  <c r="BF102"/>
  <c r="T102"/>
  <c r="R102"/>
  <c r="P102"/>
  <c r="BK102"/>
  <c r="J102"/>
  <c r="BE102"/>
  <c r="BI101"/>
  <c r="BH101"/>
  <c r="BG101"/>
  <c r="BF101"/>
  <c r="T101"/>
  <c r="R101"/>
  <c r="P101"/>
  <c r="BK101"/>
  <c r="J101"/>
  <c r="BE101"/>
  <c r="BI99"/>
  <c r="BH99"/>
  <c r="BG99"/>
  <c r="BF99"/>
  <c r="T99"/>
  <c r="R99"/>
  <c r="P99"/>
  <c r="BK99"/>
  <c r="J99"/>
  <c r="BE99"/>
  <c r="BI95"/>
  <c r="BH95"/>
  <c r="BG95"/>
  <c r="BF95"/>
  <c r="T95"/>
  <c r="R95"/>
  <c r="P95"/>
  <c r="BK95"/>
  <c r="J95"/>
  <c r="BE95"/>
  <c r="BI91"/>
  <c r="BH91"/>
  <c r="BG91"/>
  <c r="BF91"/>
  <c r="T91"/>
  <c r="R91"/>
  <c r="P91"/>
  <c r="BK91"/>
  <c r="J91"/>
  <c r="BE91"/>
  <c r="BI89"/>
  <c r="BH89"/>
  <c r="BG89"/>
  <c r="BF89"/>
  <c r="T89"/>
  <c r="R89"/>
  <c r="P89"/>
  <c r="BK89"/>
  <c r="J89"/>
  <c r="BE89"/>
  <c r="BI85"/>
  <c r="F34"/>
  <c i="1" r="BD58"/>
  <c i="8" r="BH85"/>
  <c r="F33"/>
  <c i="1" r="BC58"/>
  <c i="8" r="BG85"/>
  <c r="F32"/>
  <c i="1" r="BB58"/>
  <c i="8" r="BF85"/>
  <c r="J31"/>
  <c i="1" r="AW58"/>
  <c i="8" r="F31"/>
  <c i="1" r="BA58"/>
  <c i="8" r="T85"/>
  <c r="T84"/>
  <c r="T83"/>
  <c r="T82"/>
  <c r="R85"/>
  <c r="R84"/>
  <c r="R83"/>
  <c r="R82"/>
  <c r="P85"/>
  <c r="P84"/>
  <c r="P83"/>
  <c r="P82"/>
  <c i="1" r="AU58"/>
  <c i="8" r="BK85"/>
  <c r="BK84"/>
  <c r="J84"/>
  <c r="BK83"/>
  <c r="J83"/>
  <c r="BK82"/>
  <c r="J82"/>
  <c r="J56"/>
  <c r="J27"/>
  <c i="1" r="AG58"/>
  <c i="8" r="J85"/>
  <c r="BE85"/>
  <c r="J30"/>
  <c i="1" r="AV58"/>
  <c i="8" r="F30"/>
  <c i="1" r="AZ58"/>
  <c i="8" r="J58"/>
  <c r="J57"/>
  <c r="J78"/>
  <c r="F78"/>
  <c r="F76"/>
  <c r="E74"/>
  <c r="J51"/>
  <c r="F51"/>
  <c r="F49"/>
  <c r="E47"/>
  <c r="J36"/>
  <c r="J18"/>
  <c r="E18"/>
  <c r="F79"/>
  <c r="F52"/>
  <c r="J17"/>
  <c r="J12"/>
  <c r="J76"/>
  <c r="J49"/>
  <c r="E7"/>
  <c r="E72"/>
  <c r="E45"/>
  <c i="1" r="AY57"/>
  <c r="AX57"/>
  <c i="7" r="BI124"/>
  <c r="BH124"/>
  <c r="BG124"/>
  <c r="BF124"/>
  <c r="T124"/>
  <c r="R124"/>
  <c r="P124"/>
  <c r="BK124"/>
  <c r="J124"/>
  <c r="BE124"/>
  <c r="BI123"/>
  <c r="BH123"/>
  <c r="BG123"/>
  <c r="BF123"/>
  <c r="T123"/>
  <c r="T122"/>
  <c r="R123"/>
  <c r="R122"/>
  <c r="P123"/>
  <c r="P122"/>
  <c r="BK123"/>
  <c r="BK122"/>
  <c r="J122"/>
  <c r="J123"/>
  <c r="BE123"/>
  <c r="J61"/>
  <c r="BI119"/>
  <c r="BH119"/>
  <c r="BG119"/>
  <c r="BF119"/>
  <c r="T119"/>
  <c r="R119"/>
  <c r="P119"/>
  <c r="BK119"/>
  <c r="J119"/>
  <c r="BE119"/>
  <c r="BI116"/>
  <c r="BH116"/>
  <c r="BG116"/>
  <c r="BF116"/>
  <c r="T116"/>
  <c r="R116"/>
  <c r="P116"/>
  <c r="BK116"/>
  <c r="J116"/>
  <c r="BE116"/>
  <c r="BI113"/>
  <c r="BH113"/>
  <c r="BG113"/>
  <c r="BF113"/>
  <c r="T113"/>
  <c r="R113"/>
  <c r="P113"/>
  <c r="BK113"/>
  <c r="J113"/>
  <c r="BE113"/>
  <c r="BI109"/>
  <c r="BH109"/>
  <c r="BG109"/>
  <c r="BF109"/>
  <c r="T109"/>
  <c r="R109"/>
  <c r="P109"/>
  <c r="BK109"/>
  <c r="J109"/>
  <c r="BE109"/>
  <c r="BI106"/>
  <c r="BH106"/>
  <c r="BG106"/>
  <c r="BF106"/>
  <c r="T106"/>
  <c r="T105"/>
  <c r="R106"/>
  <c r="R105"/>
  <c r="P106"/>
  <c r="P105"/>
  <c r="BK106"/>
  <c r="BK105"/>
  <c r="J105"/>
  <c r="J106"/>
  <c r="BE106"/>
  <c r="J60"/>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3"/>
  <c r="BH93"/>
  <c r="BG93"/>
  <c r="BF93"/>
  <c r="T93"/>
  <c r="R93"/>
  <c r="P93"/>
  <c r="BK93"/>
  <c r="J93"/>
  <c r="BE93"/>
  <c r="BI91"/>
  <c r="BH91"/>
  <c r="BG91"/>
  <c r="BF91"/>
  <c r="T91"/>
  <c r="T90"/>
  <c r="R91"/>
  <c r="R90"/>
  <c r="P91"/>
  <c r="P90"/>
  <c r="BK91"/>
  <c r="BK90"/>
  <c r="J90"/>
  <c r="J91"/>
  <c r="BE91"/>
  <c r="J59"/>
  <c r="BI88"/>
  <c r="BH88"/>
  <c r="BG88"/>
  <c r="BF88"/>
  <c r="T88"/>
  <c r="R88"/>
  <c r="P88"/>
  <c r="BK88"/>
  <c r="J88"/>
  <c r="BE88"/>
  <c r="BI86"/>
  <c r="BH86"/>
  <c r="BG86"/>
  <c r="BF86"/>
  <c r="T86"/>
  <c r="R86"/>
  <c r="P86"/>
  <c r="BK86"/>
  <c r="J86"/>
  <c r="BE86"/>
  <c r="BI84"/>
  <c r="F34"/>
  <c i="1" r="BD57"/>
  <c i="7" r="BH84"/>
  <c r="F33"/>
  <c i="1" r="BC57"/>
  <c i="7" r="BG84"/>
  <c r="F32"/>
  <c i="1" r="BB57"/>
  <c i="7" r="BF84"/>
  <c r="J31"/>
  <c i="1" r="AW57"/>
  <c i="7" r="F31"/>
  <c i="1" r="BA57"/>
  <c i="7" r="T84"/>
  <c r="T83"/>
  <c r="T82"/>
  <c r="T81"/>
  <c r="R84"/>
  <c r="R83"/>
  <c r="R82"/>
  <c r="R81"/>
  <c r="P84"/>
  <c r="P83"/>
  <c r="P82"/>
  <c r="P81"/>
  <c i="1" r="AU57"/>
  <c i="7" r="BK84"/>
  <c r="BK83"/>
  <c r="J83"/>
  <c r="BK82"/>
  <c r="J82"/>
  <c r="BK81"/>
  <c r="J81"/>
  <c r="J56"/>
  <c r="J27"/>
  <c i="1" r="AG57"/>
  <c i="7" r="J84"/>
  <c r="BE84"/>
  <c r="J30"/>
  <c i="1" r="AV57"/>
  <c i="7" r="F30"/>
  <c i="1" r="AZ57"/>
  <c i="7" r="J58"/>
  <c r="J57"/>
  <c r="J77"/>
  <c r="F77"/>
  <c r="F75"/>
  <c r="E73"/>
  <c r="J51"/>
  <c r="F51"/>
  <c r="F49"/>
  <c r="E47"/>
  <c r="J36"/>
  <c r="J18"/>
  <c r="E18"/>
  <c r="F78"/>
  <c r="F52"/>
  <c r="J17"/>
  <c r="J12"/>
  <c r="J75"/>
  <c r="J49"/>
  <c r="E7"/>
  <c r="E71"/>
  <c r="E45"/>
  <c i="1" r="AY56"/>
  <c r="AX56"/>
  <c i="6" r="BI171"/>
  <c r="BH171"/>
  <c r="BG171"/>
  <c r="BF171"/>
  <c r="T171"/>
  <c r="R171"/>
  <c r="P171"/>
  <c r="BK171"/>
  <c r="J171"/>
  <c r="BE171"/>
  <c r="BI170"/>
  <c r="BH170"/>
  <c r="BG170"/>
  <c r="BF170"/>
  <c r="T170"/>
  <c r="T169"/>
  <c r="R170"/>
  <c r="R169"/>
  <c r="P170"/>
  <c r="P169"/>
  <c r="BK170"/>
  <c r="BK169"/>
  <c r="J169"/>
  <c r="J170"/>
  <c r="BE170"/>
  <c r="J62"/>
  <c r="BI165"/>
  <c r="BH165"/>
  <c r="BG165"/>
  <c r="BF165"/>
  <c r="T165"/>
  <c r="R165"/>
  <c r="P165"/>
  <c r="BK165"/>
  <c r="J165"/>
  <c r="BE165"/>
  <c r="BI161"/>
  <c r="BH161"/>
  <c r="BG161"/>
  <c r="BF161"/>
  <c r="T161"/>
  <c r="R161"/>
  <c r="P161"/>
  <c r="BK161"/>
  <c r="J161"/>
  <c r="BE161"/>
  <c r="BI157"/>
  <c r="BH157"/>
  <c r="BG157"/>
  <c r="BF157"/>
  <c r="T157"/>
  <c r="R157"/>
  <c r="P157"/>
  <c r="BK157"/>
  <c r="J157"/>
  <c r="BE157"/>
  <c r="BI156"/>
  <c r="BH156"/>
  <c r="BG156"/>
  <c r="BF156"/>
  <c r="T156"/>
  <c r="R156"/>
  <c r="P156"/>
  <c r="BK156"/>
  <c r="J156"/>
  <c r="BE156"/>
  <c r="BI154"/>
  <c r="BH154"/>
  <c r="BG154"/>
  <c r="BF154"/>
  <c r="T154"/>
  <c r="R154"/>
  <c r="P154"/>
  <c r="BK154"/>
  <c r="J154"/>
  <c r="BE154"/>
  <c r="BI153"/>
  <c r="BH153"/>
  <c r="BG153"/>
  <c r="BF153"/>
  <c r="T153"/>
  <c r="T152"/>
  <c r="R153"/>
  <c r="R152"/>
  <c r="P153"/>
  <c r="P152"/>
  <c r="BK153"/>
  <c r="BK152"/>
  <c r="J152"/>
  <c r="J153"/>
  <c r="BE153"/>
  <c r="J61"/>
  <c r="BI150"/>
  <c r="BH150"/>
  <c r="BG150"/>
  <c r="BF150"/>
  <c r="T150"/>
  <c r="R150"/>
  <c r="P150"/>
  <c r="BK150"/>
  <c r="J150"/>
  <c r="BE150"/>
  <c r="BI148"/>
  <c r="BH148"/>
  <c r="BG148"/>
  <c r="BF148"/>
  <c r="T148"/>
  <c r="R148"/>
  <c r="P148"/>
  <c r="BK148"/>
  <c r="J148"/>
  <c r="BE148"/>
  <c r="BI144"/>
  <c r="BH144"/>
  <c r="BG144"/>
  <c r="BF144"/>
  <c r="T144"/>
  <c r="R144"/>
  <c r="P144"/>
  <c r="BK144"/>
  <c r="J144"/>
  <c r="BE144"/>
  <c r="BI143"/>
  <c r="BH143"/>
  <c r="BG143"/>
  <c r="BF143"/>
  <c r="T143"/>
  <c r="T142"/>
  <c r="R143"/>
  <c r="R142"/>
  <c r="P143"/>
  <c r="P142"/>
  <c r="BK143"/>
  <c r="BK142"/>
  <c r="J142"/>
  <c r="J143"/>
  <c r="BE143"/>
  <c r="J60"/>
  <c r="BI140"/>
  <c r="BH140"/>
  <c r="BG140"/>
  <c r="BF140"/>
  <c r="T140"/>
  <c r="R140"/>
  <c r="P140"/>
  <c r="BK140"/>
  <c r="J140"/>
  <c r="BE140"/>
  <c r="BI138"/>
  <c r="BH138"/>
  <c r="BG138"/>
  <c r="BF138"/>
  <c r="T138"/>
  <c r="R138"/>
  <c r="P138"/>
  <c r="BK138"/>
  <c r="J138"/>
  <c r="BE138"/>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1"/>
  <c r="BH111"/>
  <c r="BG111"/>
  <c r="BF111"/>
  <c r="T111"/>
  <c r="R111"/>
  <c r="P111"/>
  <c r="BK111"/>
  <c r="J111"/>
  <c r="BE111"/>
  <c r="BI109"/>
  <c r="BH109"/>
  <c r="BG109"/>
  <c r="BF109"/>
  <c r="T109"/>
  <c r="T108"/>
  <c r="R109"/>
  <c r="R108"/>
  <c r="P109"/>
  <c r="P108"/>
  <c r="BK109"/>
  <c r="BK108"/>
  <c r="J108"/>
  <c r="J109"/>
  <c r="BE109"/>
  <c r="J59"/>
  <c r="BI106"/>
  <c r="BH106"/>
  <c r="BG106"/>
  <c r="BF106"/>
  <c r="T106"/>
  <c r="R106"/>
  <c r="P106"/>
  <c r="BK106"/>
  <c r="J106"/>
  <c r="BE106"/>
  <c r="BI103"/>
  <c r="BH103"/>
  <c r="BG103"/>
  <c r="BF103"/>
  <c r="T103"/>
  <c r="R103"/>
  <c r="P103"/>
  <c r="BK103"/>
  <c r="J103"/>
  <c r="BE103"/>
  <c r="BI100"/>
  <c r="BH100"/>
  <c r="BG100"/>
  <c r="BF100"/>
  <c r="T100"/>
  <c r="R100"/>
  <c r="P100"/>
  <c r="BK100"/>
  <c r="J100"/>
  <c r="BE100"/>
  <c r="BI97"/>
  <c r="BH97"/>
  <c r="BG97"/>
  <c r="BF97"/>
  <c r="T97"/>
  <c r="R97"/>
  <c r="P97"/>
  <c r="BK97"/>
  <c r="J97"/>
  <c r="BE97"/>
  <c r="BI94"/>
  <c r="BH94"/>
  <c r="BG94"/>
  <c r="BF94"/>
  <c r="T94"/>
  <c r="R94"/>
  <c r="P94"/>
  <c r="BK94"/>
  <c r="J94"/>
  <c r="BE94"/>
  <c r="BI91"/>
  <c r="BH91"/>
  <c r="BG91"/>
  <c r="BF91"/>
  <c r="T91"/>
  <c r="R91"/>
  <c r="P91"/>
  <c r="BK91"/>
  <c r="J91"/>
  <c r="BE91"/>
  <c r="BI89"/>
  <c r="BH89"/>
  <c r="BG89"/>
  <c r="BF89"/>
  <c r="T89"/>
  <c r="R89"/>
  <c r="P89"/>
  <c r="BK89"/>
  <c r="J89"/>
  <c r="BE89"/>
  <c r="BI87"/>
  <c r="BH87"/>
  <c r="BG87"/>
  <c r="BF87"/>
  <c r="T87"/>
  <c r="R87"/>
  <c r="P87"/>
  <c r="BK87"/>
  <c r="J87"/>
  <c r="BE87"/>
  <c r="BI85"/>
  <c r="F34"/>
  <c i="1" r="BD56"/>
  <c i="6" r="BH85"/>
  <c r="F33"/>
  <c i="1" r="BC56"/>
  <c i="6" r="BG85"/>
  <c r="F32"/>
  <c i="1" r="BB56"/>
  <c i="6" r="BF85"/>
  <c r="J31"/>
  <c i="1" r="AW56"/>
  <c i="6" r="F31"/>
  <c i="1" r="BA56"/>
  <c i="6" r="T85"/>
  <c r="T84"/>
  <c r="T83"/>
  <c r="T82"/>
  <c r="R85"/>
  <c r="R84"/>
  <c r="R83"/>
  <c r="R82"/>
  <c r="P85"/>
  <c r="P84"/>
  <c r="P83"/>
  <c r="P82"/>
  <c i="1" r="AU56"/>
  <c i="6" r="BK85"/>
  <c r="BK84"/>
  <c r="J84"/>
  <c r="BK83"/>
  <c r="J83"/>
  <c r="BK82"/>
  <c r="J82"/>
  <c r="J56"/>
  <c r="J27"/>
  <c i="1" r="AG56"/>
  <c i="6" r="J85"/>
  <c r="BE85"/>
  <c r="J30"/>
  <c i="1" r="AV56"/>
  <c i="6" r="F30"/>
  <c i="1" r="AZ56"/>
  <c i="6" r="J58"/>
  <c r="J57"/>
  <c r="J78"/>
  <c r="F78"/>
  <c r="F76"/>
  <c r="E74"/>
  <c r="J51"/>
  <c r="F51"/>
  <c r="F49"/>
  <c r="E47"/>
  <c r="J36"/>
  <c r="J18"/>
  <c r="E18"/>
  <c r="F79"/>
  <c r="F52"/>
  <c r="J17"/>
  <c r="J12"/>
  <c r="J76"/>
  <c r="J49"/>
  <c r="E7"/>
  <c r="E72"/>
  <c r="E45"/>
  <c i="1" r="AY55"/>
  <c r="AX55"/>
  <c i="5" r="BI269"/>
  <c r="BH269"/>
  <c r="BG269"/>
  <c r="BF269"/>
  <c r="T269"/>
  <c r="R269"/>
  <c r="P269"/>
  <c r="BK269"/>
  <c r="J269"/>
  <c r="BE269"/>
  <c r="BI268"/>
  <c r="BH268"/>
  <c r="BG268"/>
  <c r="BF268"/>
  <c r="T268"/>
  <c r="T267"/>
  <c r="R268"/>
  <c r="R267"/>
  <c r="P268"/>
  <c r="P267"/>
  <c r="BK268"/>
  <c r="BK267"/>
  <c r="J267"/>
  <c r="J268"/>
  <c r="BE268"/>
  <c r="J65"/>
  <c r="BI263"/>
  <c r="BH263"/>
  <c r="BG263"/>
  <c r="BF263"/>
  <c r="T263"/>
  <c r="R263"/>
  <c r="P263"/>
  <c r="BK263"/>
  <c r="J263"/>
  <c r="BE263"/>
  <c r="BI260"/>
  <c r="BH260"/>
  <c r="BG260"/>
  <c r="BF260"/>
  <c r="T260"/>
  <c r="R260"/>
  <c r="P260"/>
  <c r="BK260"/>
  <c r="J260"/>
  <c r="BE260"/>
  <c r="BI257"/>
  <c r="BH257"/>
  <c r="BG257"/>
  <c r="BF257"/>
  <c r="T257"/>
  <c r="R257"/>
  <c r="P257"/>
  <c r="BK257"/>
  <c r="J257"/>
  <c r="BE257"/>
  <c r="BI256"/>
  <c r="BH256"/>
  <c r="BG256"/>
  <c r="BF256"/>
  <c r="T256"/>
  <c r="R256"/>
  <c r="P256"/>
  <c r="BK256"/>
  <c r="J256"/>
  <c r="BE256"/>
  <c r="BI250"/>
  <c r="BH250"/>
  <c r="BG250"/>
  <c r="BF250"/>
  <c r="T250"/>
  <c r="T249"/>
  <c r="R250"/>
  <c r="R249"/>
  <c r="P250"/>
  <c r="P249"/>
  <c r="BK250"/>
  <c r="BK249"/>
  <c r="J249"/>
  <c r="J250"/>
  <c r="BE250"/>
  <c r="J64"/>
  <c r="BI246"/>
  <c r="BH246"/>
  <c r="BG246"/>
  <c r="BF246"/>
  <c r="T246"/>
  <c r="R246"/>
  <c r="P246"/>
  <c r="BK246"/>
  <c r="J246"/>
  <c r="BE246"/>
  <c r="BI244"/>
  <c r="BH244"/>
  <c r="BG244"/>
  <c r="BF244"/>
  <c r="T244"/>
  <c r="R244"/>
  <c r="P244"/>
  <c r="BK244"/>
  <c r="J244"/>
  <c r="BE244"/>
  <c r="BI242"/>
  <c r="BH242"/>
  <c r="BG242"/>
  <c r="BF242"/>
  <c r="T242"/>
  <c r="R242"/>
  <c r="P242"/>
  <c r="BK242"/>
  <c r="J242"/>
  <c r="BE242"/>
  <c r="BI238"/>
  <c r="BH238"/>
  <c r="BG238"/>
  <c r="BF238"/>
  <c r="T238"/>
  <c r="R238"/>
  <c r="P238"/>
  <c r="BK238"/>
  <c r="J238"/>
  <c r="BE238"/>
  <c r="BI234"/>
  <c r="BH234"/>
  <c r="BG234"/>
  <c r="BF234"/>
  <c r="T234"/>
  <c r="R234"/>
  <c r="P234"/>
  <c r="BK234"/>
  <c r="J234"/>
  <c r="BE234"/>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25"/>
  <c r="BH225"/>
  <c r="BG225"/>
  <c r="BF225"/>
  <c r="T225"/>
  <c r="R225"/>
  <c r="P225"/>
  <c r="BK225"/>
  <c r="J225"/>
  <c r="BE225"/>
  <c r="BI222"/>
  <c r="BH222"/>
  <c r="BG222"/>
  <c r="BF222"/>
  <c r="T222"/>
  <c r="R222"/>
  <c r="P222"/>
  <c r="BK222"/>
  <c r="J222"/>
  <c r="BE222"/>
  <c r="BI220"/>
  <c r="BH220"/>
  <c r="BG220"/>
  <c r="BF220"/>
  <c r="T220"/>
  <c r="R220"/>
  <c r="P220"/>
  <c r="BK220"/>
  <c r="J220"/>
  <c r="BE220"/>
  <c r="BI218"/>
  <c r="BH218"/>
  <c r="BG218"/>
  <c r="BF218"/>
  <c r="T218"/>
  <c r="R218"/>
  <c r="P218"/>
  <c r="BK218"/>
  <c r="J218"/>
  <c r="BE218"/>
  <c r="BI214"/>
  <c r="BH214"/>
  <c r="BG214"/>
  <c r="BF214"/>
  <c r="T214"/>
  <c r="R214"/>
  <c r="P214"/>
  <c r="BK214"/>
  <c r="J214"/>
  <c r="BE214"/>
  <c r="BI212"/>
  <c r="BH212"/>
  <c r="BG212"/>
  <c r="BF212"/>
  <c r="T212"/>
  <c r="T211"/>
  <c r="R212"/>
  <c r="R211"/>
  <c r="P212"/>
  <c r="P211"/>
  <c r="BK212"/>
  <c r="BK211"/>
  <c r="J211"/>
  <c r="J212"/>
  <c r="BE212"/>
  <c r="J63"/>
  <c r="BI208"/>
  <c r="BH208"/>
  <c r="BG208"/>
  <c r="BF208"/>
  <c r="T208"/>
  <c r="R208"/>
  <c r="P208"/>
  <c r="BK208"/>
  <c r="J208"/>
  <c r="BE208"/>
  <c r="BI206"/>
  <c r="BH206"/>
  <c r="BG206"/>
  <c r="BF206"/>
  <c r="T206"/>
  <c r="R206"/>
  <c r="P206"/>
  <c r="BK206"/>
  <c r="J206"/>
  <c r="BE206"/>
  <c r="BI205"/>
  <c r="BH205"/>
  <c r="BG205"/>
  <c r="BF205"/>
  <c r="T205"/>
  <c r="R205"/>
  <c r="P205"/>
  <c r="BK205"/>
  <c r="J205"/>
  <c r="BE205"/>
  <c r="BI204"/>
  <c r="BH204"/>
  <c r="BG204"/>
  <c r="BF204"/>
  <c r="T204"/>
  <c r="R204"/>
  <c r="P204"/>
  <c r="BK204"/>
  <c r="J204"/>
  <c r="BE204"/>
  <c r="BI203"/>
  <c r="BH203"/>
  <c r="BG203"/>
  <c r="BF203"/>
  <c r="T203"/>
  <c r="R203"/>
  <c r="P203"/>
  <c r="BK203"/>
  <c r="J203"/>
  <c r="BE203"/>
  <c r="BI202"/>
  <c r="BH202"/>
  <c r="BG202"/>
  <c r="BF202"/>
  <c r="T202"/>
  <c r="R202"/>
  <c r="P202"/>
  <c r="BK202"/>
  <c r="J202"/>
  <c r="BE202"/>
  <c r="BI201"/>
  <c r="BH201"/>
  <c r="BG201"/>
  <c r="BF201"/>
  <c r="T201"/>
  <c r="R201"/>
  <c r="P201"/>
  <c r="BK201"/>
  <c r="J201"/>
  <c r="BE201"/>
  <c r="BI199"/>
  <c r="BH199"/>
  <c r="BG199"/>
  <c r="BF199"/>
  <c r="T199"/>
  <c r="R199"/>
  <c r="P199"/>
  <c r="BK199"/>
  <c r="J199"/>
  <c r="BE199"/>
  <c r="BI197"/>
  <c r="BH197"/>
  <c r="BG197"/>
  <c r="BF197"/>
  <c r="T197"/>
  <c r="R197"/>
  <c r="P197"/>
  <c r="BK197"/>
  <c r="J197"/>
  <c r="BE197"/>
  <c r="BI196"/>
  <c r="BH196"/>
  <c r="BG196"/>
  <c r="BF196"/>
  <c r="T196"/>
  <c r="R196"/>
  <c r="P196"/>
  <c r="BK196"/>
  <c r="J196"/>
  <c r="BE196"/>
  <c r="BI195"/>
  <c r="BH195"/>
  <c r="BG195"/>
  <c r="BF195"/>
  <c r="T195"/>
  <c r="T194"/>
  <c r="R195"/>
  <c r="R194"/>
  <c r="P195"/>
  <c r="P194"/>
  <c r="BK195"/>
  <c r="BK194"/>
  <c r="J194"/>
  <c r="J195"/>
  <c r="BE195"/>
  <c r="J62"/>
  <c r="BI190"/>
  <c r="BH190"/>
  <c r="BG190"/>
  <c r="BF190"/>
  <c r="T190"/>
  <c r="R190"/>
  <c r="P190"/>
  <c r="BK190"/>
  <c r="J190"/>
  <c r="BE190"/>
  <c r="BI187"/>
  <c r="BH187"/>
  <c r="BG187"/>
  <c r="BF187"/>
  <c r="T187"/>
  <c r="R187"/>
  <c r="P187"/>
  <c r="BK187"/>
  <c r="J187"/>
  <c r="BE187"/>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7"/>
  <c r="BH167"/>
  <c r="BG167"/>
  <c r="BF167"/>
  <c r="T167"/>
  <c r="R167"/>
  <c r="P167"/>
  <c r="BK167"/>
  <c r="J167"/>
  <c r="BE167"/>
  <c r="BI165"/>
  <c r="BH165"/>
  <c r="BG165"/>
  <c r="BF165"/>
  <c r="T165"/>
  <c r="T164"/>
  <c r="R165"/>
  <c r="R164"/>
  <c r="P165"/>
  <c r="P164"/>
  <c r="BK165"/>
  <c r="BK164"/>
  <c r="J164"/>
  <c r="J165"/>
  <c r="BE165"/>
  <c r="J61"/>
  <c r="BI161"/>
  <c r="BH161"/>
  <c r="BG161"/>
  <c r="BF161"/>
  <c r="T161"/>
  <c r="R161"/>
  <c r="P161"/>
  <c r="BK161"/>
  <c r="J161"/>
  <c r="BE161"/>
  <c r="BI157"/>
  <c r="BH157"/>
  <c r="BG157"/>
  <c r="BF157"/>
  <c r="T157"/>
  <c r="R157"/>
  <c r="P157"/>
  <c r="BK157"/>
  <c r="J157"/>
  <c r="BE157"/>
  <c r="BI153"/>
  <c r="BH153"/>
  <c r="BG153"/>
  <c r="BF153"/>
  <c r="T153"/>
  <c r="R153"/>
  <c r="P153"/>
  <c r="BK153"/>
  <c r="J153"/>
  <c r="BE153"/>
  <c r="BI149"/>
  <c r="BH149"/>
  <c r="BG149"/>
  <c r="BF149"/>
  <c r="T149"/>
  <c r="R149"/>
  <c r="P149"/>
  <c r="BK149"/>
  <c r="J149"/>
  <c r="BE149"/>
  <c r="BI144"/>
  <c r="BH144"/>
  <c r="BG144"/>
  <c r="BF144"/>
  <c r="T144"/>
  <c r="R144"/>
  <c r="P144"/>
  <c r="BK144"/>
  <c r="J144"/>
  <c r="BE144"/>
  <c r="BI140"/>
  <c r="BH140"/>
  <c r="BG140"/>
  <c r="BF140"/>
  <c r="T140"/>
  <c r="R140"/>
  <c r="P140"/>
  <c r="BK140"/>
  <c r="J140"/>
  <c r="BE140"/>
  <c r="BI137"/>
  <c r="BH137"/>
  <c r="BG137"/>
  <c r="BF137"/>
  <c r="T137"/>
  <c r="R137"/>
  <c r="P137"/>
  <c r="BK137"/>
  <c r="J137"/>
  <c r="BE137"/>
  <c r="BI133"/>
  <c r="BH133"/>
  <c r="BG133"/>
  <c r="BF133"/>
  <c r="T133"/>
  <c r="T132"/>
  <c r="R133"/>
  <c r="R132"/>
  <c r="P133"/>
  <c r="P132"/>
  <c r="BK133"/>
  <c r="BK132"/>
  <c r="J132"/>
  <c r="J133"/>
  <c r="BE133"/>
  <c r="J60"/>
  <c r="BI130"/>
  <c r="BH130"/>
  <c r="BG130"/>
  <c r="BF130"/>
  <c r="T130"/>
  <c r="R130"/>
  <c r="P130"/>
  <c r="BK130"/>
  <c r="J130"/>
  <c r="BE130"/>
  <c r="BI128"/>
  <c r="BH128"/>
  <c r="BG128"/>
  <c r="BF128"/>
  <c r="T128"/>
  <c r="T127"/>
  <c r="R128"/>
  <c r="R127"/>
  <c r="P128"/>
  <c r="P127"/>
  <c r="BK128"/>
  <c r="BK127"/>
  <c r="J127"/>
  <c r="J128"/>
  <c r="BE128"/>
  <c r="J59"/>
  <c r="BI126"/>
  <c r="BH126"/>
  <c r="BG126"/>
  <c r="BF126"/>
  <c r="T126"/>
  <c r="R126"/>
  <c r="P126"/>
  <c r="BK126"/>
  <c r="J126"/>
  <c r="BE126"/>
  <c r="BI124"/>
  <c r="BH124"/>
  <c r="BG124"/>
  <c r="BF124"/>
  <c r="T124"/>
  <c r="R124"/>
  <c r="P124"/>
  <c r="BK124"/>
  <c r="J124"/>
  <c r="BE124"/>
  <c r="BI122"/>
  <c r="BH122"/>
  <c r="BG122"/>
  <c r="BF122"/>
  <c r="T122"/>
  <c r="R122"/>
  <c r="P122"/>
  <c r="BK122"/>
  <c r="J122"/>
  <c r="BE122"/>
  <c r="BI118"/>
  <c r="BH118"/>
  <c r="BG118"/>
  <c r="BF118"/>
  <c r="T118"/>
  <c r="R118"/>
  <c r="P118"/>
  <c r="BK118"/>
  <c r="J118"/>
  <c r="BE118"/>
  <c r="BI116"/>
  <c r="BH116"/>
  <c r="BG116"/>
  <c r="BF116"/>
  <c r="T116"/>
  <c r="R116"/>
  <c r="P116"/>
  <c r="BK116"/>
  <c r="J116"/>
  <c r="BE116"/>
  <c r="BI112"/>
  <c r="BH112"/>
  <c r="BG112"/>
  <c r="BF112"/>
  <c r="T112"/>
  <c r="R112"/>
  <c r="P112"/>
  <c r="BK112"/>
  <c r="J112"/>
  <c r="BE112"/>
  <c r="BI108"/>
  <c r="BH108"/>
  <c r="BG108"/>
  <c r="BF108"/>
  <c r="T108"/>
  <c r="R108"/>
  <c r="P108"/>
  <c r="BK108"/>
  <c r="J108"/>
  <c r="BE108"/>
  <c r="BI105"/>
  <c r="BH105"/>
  <c r="BG105"/>
  <c r="BF105"/>
  <c r="T105"/>
  <c r="R105"/>
  <c r="P105"/>
  <c r="BK105"/>
  <c r="J105"/>
  <c r="BE105"/>
  <c r="BI103"/>
  <c r="BH103"/>
  <c r="BG103"/>
  <c r="BF103"/>
  <c r="T103"/>
  <c r="R103"/>
  <c r="P103"/>
  <c r="BK103"/>
  <c r="J103"/>
  <c r="BE103"/>
  <c r="BI100"/>
  <c r="BH100"/>
  <c r="BG100"/>
  <c r="BF100"/>
  <c r="T100"/>
  <c r="R100"/>
  <c r="P100"/>
  <c r="BK100"/>
  <c r="J100"/>
  <c r="BE100"/>
  <c r="BI98"/>
  <c r="BH98"/>
  <c r="BG98"/>
  <c r="BF98"/>
  <c r="T98"/>
  <c r="R98"/>
  <c r="P98"/>
  <c r="BK98"/>
  <c r="J98"/>
  <c r="BE98"/>
  <c r="BI95"/>
  <c r="BH95"/>
  <c r="BG95"/>
  <c r="BF95"/>
  <c r="T95"/>
  <c r="R95"/>
  <c r="P95"/>
  <c r="BK95"/>
  <c r="J95"/>
  <c r="BE95"/>
  <c r="BI91"/>
  <c r="BH91"/>
  <c r="BG91"/>
  <c r="BF91"/>
  <c r="T91"/>
  <c r="R91"/>
  <c r="P91"/>
  <c r="BK91"/>
  <c r="J91"/>
  <c r="BE91"/>
  <c r="BI90"/>
  <c r="BH90"/>
  <c r="BG90"/>
  <c r="BF90"/>
  <c r="T90"/>
  <c r="R90"/>
  <c r="P90"/>
  <c r="BK90"/>
  <c r="J90"/>
  <c r="BE90"/>
  <c r="BI88"/>
  <c r="F34"/>
  <c i="1" r="BD55"/>
  <c i="5" r="BH88"/>
  <c r="F33"/>
  <c i="1" r="BC55"/>
  <c i="5" r="BG88"/>
  <c r="F32"/>
  <c i="1" r="BB55"/>
  <c i="5" r="BF88"/>
  <c r="J31"/>
  <c i="1" r="AW55"/>
  <c i="5" r="F31"/>
  <c i="1" r="BA55"/>
  <c i="5" r="T88"/>
  <c r="T87"/>
  <c r="T86"/>
  <c r="T85"/>
  <c r="R88"/>
  <c r="R87"/>
  <c r="R86"/>
  <c r="R85"/>
  <c r="P88"/>
  <c r="P87"/>
  <c r="P86"/>
  <c r="P85"/>
  <c i="1" r="AU55"/>
  <c i="5" r="BK88"/>
  <c r="BK87"/>
  <c r="J87"/>
  <c r="BK86"/>
  <c r="J86"/>
  <c r="BK85"/>
  <c r="J85"/>
  <c r="J56"/>
  <c r="J27"/>
  <c i="1" r="AG55"/>
  <c i="5" r="J88"/>
  <c r="BE88"/>
  <c r="J30"/>
  <c i="1" r="AV55"/>
  <c i="5" r="F30"/>
  <c i="1" r="AZ55"/>
  <c i="5" r="J58"/>
  <c r="J57"/>
  <c r="J81"/>
  <c r="F81"/>
  <c r="F79"/>
  <c r="E77"/>
  <c r="J51"/>
  <c r="F51"/>
  <c r="F49"/>
  <c r="E47"/>
  <c r="J36"/>
  <c r="J18"/>
  <c r="E18"/>
  <c r="F82"/>
  <c r="F52"/>
  <c r="J17"/>
  <c r="J12"/>
  <c r="J79"/>
  <c r="J49"/>
  <c r="E7"/>
  <c r="E75"/>
  <c r="E45"/>
  <c i="1" r="AY54"/>
  <c r="AX54"/>
  <c i="4" r="BI99"/>
  <c r="BH99"/>
  <c r="BG99"/>
  <c r="BF99"/>
  <c r="T99"/>
  <c r="R99"/>
  <c r="P99"/>
  <c r="BK99"/>
  <c r="J99"/>
  <c r="BE99"/>
  <c r="BI98"/>
  <c r="BH98"/>
  <c r="BG98"/>
  <c r="BF98"/>
  <c r="T98"/>
  <c r="T97"/>
  <c r="R98"/>
  <c r="R97"/>
  <c r="P98"/>
  <c r="P97"/>
  <c r="BK98"/>
  <c r="BK97"/>
  <c r="J97"/>
  <c r="J98"/>
  <c r="BE98"/>
  <c r="J61"/>
  <c r="BI96"/>
  <c r="BH96"/>
  <c r="BG96"/>
  <c r="BF96"/>
  <c r="T96"/>
  <c r="R96"/>
  <c r="P96"/>
  <c r="BK96"/>
  <c r="J96"/>
  <c r="BE96"/>
  <c r="BI95"/>
  <c r="BH95"/>
  <c r="BG95"/>
  <c r="BF95"/>
  <c r="T95"/>
  <c r="R95"/>
  <c r="P95"/>
  <c r="BK95"/>
  <c r="J95"/>
  <c r="BE95"/>
  <c r="BI93"/>
  <c r="BH93"/>
  <c r="BG93"/>
  <c r="BF93"/>
  <c r="T93"/>
  <c r="R93"/>
  <c r="P93"/>
  <c r="BK93"/>
  <c r="J93"/>
  <c r="BE93"/>
  <c r="BI92"/>
  <c r="BH92"/>
  <c r="BG92"/>
  <c r="BF92"/>
  <c r="T92"/>
  <c r="T91"/>
  <c r="R92"/>
  <c r="R91"/>
  <c r="P92"/>
  <c r="P91"/>
  <c r="BK92"/>
  <c r="BK91"/>
  <c r="J91"/>
  <c r="J92"/>
  <c r="BE92"/>
  <c r="J60"/>
  <c r="BI89"/>
  <c r="BH89"/>
  <c r="BG89"/>
  <c r="BF89"/>
  <c r="T89"/>
  <c r="T88"/>
  <c r="R89"/>
  <c r="R88"/>
  <c r="P89"/>
  <c r="P88"/>
  <c r="BK89"/>
  <c r="BK88"/>
  <c r="J88"/>
  <c r="J89"/>
  <c r="BE89"/>
  <c r="J59"/>
  <c r="BI86"/>
  <c r="BH86"/>
  <c r="BG86"/>
  <c r="BF86"/>
  <c r="T86"/>
  <c r="R86"/>
  <c r="P86"/>
  <c r="BK86"/>
  <c r="J86"/>
  <c r="BE86"/>
  <c r="BI84"/>
  <c r="F34"/>
  <c i="1" r="BD54"/>
  <c i="4" r="BH84"/>
  <c r="F33"/>
  <c i="1" r="BC54"/>
  <c i="4" r="BG84"/>
  <c r="F32"/>
  <c i="1" r="BB54"/>
  <c i="4" r="BF84"/>
  <c r="J31"/>
  <c i="1" r="AW54"/>
  <c i="4" r="F31"/>
  <c i="1" r="BA54"/>
  <c i="4" r="T84"/>
  <c r="T83"/>
  <c r="T82"/>
  <c r="T81"/>
  <c r="R84"/>
  <c r="R83"/>
  <c r="R82"/>
  <c r="R81"/>
  <c r="P84"/>
  <c r="P83"/>
  <c r="P82"/>
  <c r="P81"/>
  <c i="1" r="AU54"/>
  <c i="4" r="BK84"/>
  <c r="BK83"/>
  <c r="J83"/>
  <c r="BK82"/>
  <c r="J82"/>
  <c r="BK81"/>
  <c r="J81"/>
  <c r="J56"/>
  <c r="J27"/>
  <c i="1" r="AG54"/>
  <c i="4" r="J84"/>
  <c r="BE84"/>
  <c r="J30"/>
  <c i="1" r="AV54"/>
  <c i="4" r="F30"/>
  <c i="1" r="AZ54"/>
  <c i="4" r="J58"/>
  <c r="J57"/>
  <c r="J77"/>
  <c r="F77"/>
  <c r="F75"/>
  <c r="E73"/>
  <c r="J51"/>
  <c r="F51"/>
  <c r="F49"/>
  <c r="E47"/>
  <c r="J36"/>
  <c r="J18"/>
  <c r="E18"/>
  <c r="F78"/>
  <c r="F52"/>
  <c r="J17"/>
  <c r="J12"/>
  <c r="J75"/>
  <c r="J49"/>
  <c r="E7"/>
  <c r="E71"/>
  <c r="E45"/>
  <c i="1" r="AY53"/>
  <c r="AX53"/>
  <c i="3" r="BI186"/>
  <c r="BH186"/>
  <c r="BG186"/>
  <c r="BF186"/>
  <c r="T186"/>
  <c r="R186"/>
  <c r="P186"/>
  <c r="BK186"/>
  <c r="J186"/>
  <c r="BE186"/>
  <c r="BI185"/>
  <c r="BH185"/>
  <c r="BG185"/>
  <c r="BF185"/>
  <c r="T185"/>
  <c r="T184"/>
  <c r="R185"/>
  <c r="R184"/>
  <c r="P185"/>
  <c r="P184"/>
  <c r="BK185"/>
  <c r="BK184"/>
  <c r="J184"/>
  <c r="J185"/>
  <c r="BE185"/>
  <c r="J63"/>
  <c r="BI181"/>
  <c r="BH181"/>
  <c r="BG181"/>
  <c r="BF181"/>
  <c r="T181"/>
  <c r="R181"/>
  <c r="P181"/>
  <c r="BK181"/>
  <c r="J181"/>
  <c r="BE181"/>
  <c r="BI178"/>
  <c r="BH178"/>
  <c r="BG178"/>
  <c r="BF178"/>
  <c r="T178"/>
  <c r="R178"/>
  <c r="P178"/>
  <c r="BK178"/>
  <c r="J178"/>
  <c r="BE178"/>
  <c r="BI174"/>
  <c r="BH174"/>
  <c r="BG174"/>
  <c r="BF174"/>
  <c r="T174"/>
  <c r="R174"/>
  <c r="P174"/>
  <c r="BK174"/>
  <c r="J174"/>
  <c r="BE174"/>
  <c r="BI173"/>
  <c r="BH173"/>
  <c r="BG173"/>
  <c r="BF173"/>
  <c r="T173"/>
  <c r="R173"/>
  <c r="P173"/>
  <c r="BK173"/>
  <c r="J173"/>
  <c r="BE173"/>
  <c r="BI171"/>
  <c r="BH171"/>
  <c r="BG171"/>
  <c r="BF171"/>
  <c r="T171"/>
  <c r="R171"/>
  <c r="P171"/>
  <c r="BK171"/>
  <c r="J171"/>
  <c r="BE171"/>
  <c r="BI170"/>
  <c r="BH170"/>
  <c r="BG170"/>
  <c r="BF170"/>
  <c r="T170"/>
  <c r="T169"/>
  <c r="R170"/>
  <c r="R169"/>
  <c r="P170"/>
  <c r="P169"/>
  <c r="BK170"/>
  <c r="BK169"/>
  <c r="J169"/>
  <c r="J170"/>
  <c r="BE170"/>
  <c r="J62"/>
  <c r="BI168"/>
  <c r="BH168"/>
  <c r="BG168"/>
  <c r="BF168"/>
  <c r="T168"/>
  <c r="R168"/>
  <c r="P168"/>
  <c r="BK168"/>
  <c r="J168"/>
  <c r="BE168"/>
  <c r="BI166"/>
  <c r="BH166"/>
  <c r="BG166"/>
  <c r="BF166"/>
  <c r="T166"/>
  <c r="R166"/>
  <c r="P166"/>
  <c r="BK166"/>
  <c r="J166"/>
  <c r="BE166"/>
  <c r="BI164"/>
  <c r="BH164"/>
  <c r="BG164"/>
  <c r="BF164"/>
  <c r="T164"/>
  <c r="R164"/>
  <c r="P164"/>
  <c r="BK164"/>
  <c r="J164"/>
  <c r="BE164"/>
  <c r="BI161"/>
  <c r="BH161"/>
  <c r="BG161"/>
  <c r="BF161"/>
  <c r="T161"/>
  <c r="R161"/>
  <c r="P161"/>
  <c r="BK161"/>
  <c r="J161"/>
  <c r="BE161"/>
  <c r="BI160"/>
  <c r="BH160"/>
  <c r="BG160"/>
  <c r="BF160"/>
  <c r="T160"/>
  <c r="R160"/>
  <c r="P160"/>
  <c r="BK160"/>
  <c r="J160"/>
  <c r="BE160"/>
  <c r="BI158"/>
  <c r="BH158"/>
  <c r="BG158"/>
  <c r="BF158"/>
  <c r="T158"/>
  <c r="T157"/>
  <c r="R158"/>
  <c r="R157"/>
  <c r="P158"/>
  <c r="P157"/>
  <c r="BK158"/>
  <c r="BK157"/>
  <c r="J157"/>
  <c r="J158"/>
  <c r="BE158"/>
  <c r="J61"/>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5"/>
  <c r="BH135"/>
  <c r="BG135"/>
  <c r="BF135"/>
  <c r="T135"/>
  <c r="R135"/>
  <c r="P135"/>
  <c r="BK135"/>
  <c r="J135"/>
  <c r="BE135"/>
  <c r="BI131"/>
  <c r="BH131"/>
  <c r="BG131"/>
  <c r="BF131"/>
  <c r="T131"/>
  <c r="T130"/>
  <c r="R131"/>
  <c r="R130"/>
  <c r="P131"/>
  <c r="P130"/>
  <c r="BK131"/>
  <c r="BK130"/>
  <c r="J130"/>
  <c r="J131"/>
  <c r="BE131"/>
  <c r="J60"/>
  <c r="BI127"/>
  <c r="BH127"/>
  <c r="BG127"/>
  <c r="BF127"/>
  <c r="T127"/>
  <c r="T126"/>
  <c r="R127"/>
  <c r="R126"/>
  <c r="P127"/>
  <c r="P126"/>
  <c r="BK127"/>
  <c r="BK126"/>
  <c r="J126"/>
  <c r="J127"/>
  <c r="BE127"/>
  <c r="J59"/>
  <c r="BI124"/>
  <c r="BH124"/>
  <c r="BG124"/>
  <c r="BF124"/>
  <c r="T124"/>
  <c r="R124"/>
  <c r="P124"/>
  <c r="BK124"/>
  <c r="J124"/>
  <c r="BE124"/>
  <c r="BI121"/>
  <c r="BH121"/>
  <c r="BG121"/>
  <c r="BF121"/>
  <c r="T121"/>
  <c r="R121"/>
  <c r="P121"/>
  <c r="BK121"/>
  <c r="J121"/>
  <c r="BE121"/>
  <c r="BI117"/>
  <c r="BH117"/>
  <c r="BG117"/>
  <c r="BF117"/>
  <c r="T117"/>
  <c r="R117"/>
  <c r="P117"/>
  <c r="BK117"/>
  <c r="J117"/>
  <c r="BE117"/>
  <c r="BI114"/>
  <c r="BH114"/>
  <c r="BG114"/>
  <c r="BF114"/>
  <c r="T114"/>
  <c r="R114"/>
  <c r="P114"/>
  <c r="BK114"/>
  <c r="J114"/>
  <c r="BE114"/>
  <c r="BI112"/>
  <c r="BH112"/>
  <c r="BG112"/>
  <c r="BF112"/>
  <c r="T112"/>
  <c r="R112"/>
  <c r="P112"/>
  <c r="BK112"/>
  <c r="J112"/>
  <c r="BE112"/>
  <c r="BI108"/>
  <c r="BH108"/>
  <c r="BG108"/>
  <c r="BF108"/>
  <c r="T108"/>
  <c r="R108"/>
  <c r="P108"/>
  <c r="BK108"/>
  <c r="J108"/>
  <c r="BE108"/>
  <c r="BI104"/>
  <c r="BH104"/>
  <c r="BG104"/>
  <c r="BF104"/>
  <c r="T104"/>
  <c r="R104"/>
  <c r="P104"/>
  <c r="BK104"/>
  <c r="J104"/>
  <c r="BE104"/>
  <c r="BI102"/>
  <c r="BH102"/>
  <c r="BG102"/>
  <c r="BF102"/>
  <c r="T102"/>
  <c r="R102"/>
  <c r="P102"/>
  <c r="BK102"/>
  <c r="J102"/>
  <c r="BE102"/>
  <c r="BI99"/>
  <c r="BH99"/>
  <c r="BG99"/>
  <c r="BF99"/>
  <c r="T99"/>
  <c r="R99"/>
  <c r="P99"/>
  <c r="BK99"/>
  <c r="J99"/>
  <c r="BE99"/>
  <c r="BI96"/>
  <c r="BH96"/>
  <c r="BG96"/>
  <c r="BF96"/>
  <c r="T96"/>
  <c r="R96"/>
  <c r="P96"/>
  <c r="BK96"/>
  <c r="J96"/>
  <c r="BE96"/>
  <c r="BI94"/>
  <c r="BH94"/>
  <c r="BG94"/>
  <c r="BF94"/>
  <c r="T94"/>
  <c r="R94"/>
  <c r="P94"/>
  <c r="BK94"/>
  <c r="J94"/>
  <c r="BE94"/>
  <c r="BI91"/>
  <c r="BH91"/>
  <c r="BG91"/>
  <c r="BF91"/>
  <c r="T91"/>
  <c r="R91"/>
  <c r="P91"/>
  <c r="BK91"/>
  <c r="J91"/>
  <c r="BE91"/>
  <c r="BI89"/>
  <c r="BH89"/>
  <c r="BG89"/>
  <c r="BF89"/>
  <c r="T89"/>
  <c r="R89"/>
  <c r="P89"/>
  <c r="BK89"/>
  <c r="J89"/>
  <c r="BE89"/>
  <c r="BI86"/>
  <c r="F34"/>
  <c i="1" r="BD53"/>
  <c i="3" r="BH86"/>
  <c r="F33"/>
  <c i="1" r="BC53"/>
  <c i="3" r="BG86"/>
  <c r="F32"/>
  <c i="1" r="BB53"/>
  <c i="3" r="BF86"/>
  <c r="J31"/>
  <c i="1" r="AW53"/>
  <c i="3" r="F31"/>
  <c i="1" r="BA53"/>
  <c i="3" r="T86"/>
  <c r="T85"/>
  <c r="T84"/>
  <c r="T83"/>
  <c r="R86"/>
  <c r="R85"/>
  <c r="R84"/>
  <c r="R83"/>
  <c r="P86"/>
  <c r="P85"/>
  <c r="P84"/>
  <c r="P83"/>
  <c i="1" r="AU53"/>
  <c i="3" r="BK86"/>
  <c r="BK85"/>
  <c r="J85"/>
  <c r="BK84"/>
  <c r="J84"/>
  <c r="BK83"/>
  <c r="J83"/>
  <c r="J56"/>
  <c r="J27"/>
  <c i="1" r="AG53"/>
  <c i="3" r="J86"/>
  <c r="BE86"/>
  <c r="J30"/>
  <c i="1" r="AV53"/>
  <c i="3" r="F30"/>
  <c i="1" r="AZ53"/>
  <c i="3" r="J58"/>
  <c r="J57"/>
  <c r="J79"/>
  <c r="F79"/>
  <c r="F77"/>
  <c r="E75"/>
  <c r="J51"/>
  <c r="F51"/>
  <c r="F49"/>
  <c r="E47"/>
  <c r="J36"/>
  <c r="J18"/>
  <c r="E18"/>
  <c r="F80"/>
  <c r="F52"/>
  <c r="J17"/>
  <c r="J12"/>
  <c r="J77"/>
  <c r="J49"/>
  <c r="E7"/>
  <c r="E73"/>
  <c r="E45"/>
  <c i="1" r="AY52"/>
  <c r="AX52"/>
  <c i="2" r="BI301"/>
  <c r="BH301"/>
  <c r="BG301"/>
  <c r="BF301"/>
  <c r="T301"/>
  <c r="R301"/>
  <c r="P301"/>
  <c r="BK301"/>
  <c r="J301"/>
  <c r="BE301"/>
  <c r="BI300"/>
  <c r="BH300"/>
  <c r="BG300"/>
  <c r="BF300"/>
  <c r="T300"/>
  <c r="T299"/>
  <c r="R300"/>
  <c r="R299"/>
  <c r="P300"/>
  <c r="P299"/>
  <c r="BK300"/>
  <c r="BK299"/>
  <c r="J299"/>
  <c r="J300"/>
  <c r="BE300"/>
  <c r="J66"/>
  <c r="BI295"/>
  <c r="BH295"/>
  <c r="BG295"/>
  <c r="BF295"/>
  <c r="T295"/>
  <c r="R295"/>
  <c r="P295"/>
  <c r="BK295"/>
  <c r="J295"/>
  <c r="BE295"/>
  <c r="BI292"/>
  <c r="BH292"/>
  <c r="BG292"/>
  <c r="BF292"/>
  <c r="T292"/>
  <c r="R292"/>
  <c r="P292"/>
  <c r="BK292"/>
  <c r="J292"/>
  <c r="BE292"/>
  <c r="BI286"/>
  <c r="BH286"/>
  <c r="BG286"/>
  <c r="BF286"/>
  <c r="T286"/>
  <c r="R286"/>
  <c r="P286"/>
  <c r="BK286"/>
  <c r="J286"/>
  <c r="BE286"/>
  <c r="BI285"/>
  <c r="BH285"/>
  <c r="BG285"/>
  <c r="BF285"/>
  <c r="T285"/>
  <c r="R285"/>
  <c r="P285"/>
  <c r="BK285"/>
  <c r="J285"/>
  <c r="BE285"/>
  <c r="BI282"/>
  <c r="BH282"/>
  <c r="BG282"/>
  <c r="BF282"/>
  <c r="T282"/>
  <c r="R282"/>
  <c r="P282"/>
  <c r="BK282"/>
  <c r="J282"/>
  <c r="BE282"/>
  <c r="BI280"/>
  <c r="BH280"/>
  <c r="BG280"/>
  <c r="BF280"/>
  <c r="T280"/>
  <c r="R280"/>
  <c r="P280"/>
  <c r="BK280"/>
  <c r="J280"/>
  <c r="BE280"/>
  <c r="BI278"/>
  <c r="BH278"/>
  <c r="BG278"/>
  <c r="BF278"/>
  <c r="T278"/>
  <c r="R278"/>
  <c r="P278"/>
  <c r="BK278"/>
  <c r="J278"/>
  <c r="BE278"/>
  <c r="BI277"/>
  <c r="BH277"/>
  <c r="BG277"/>
  <c r="BF277"/>
  <c r="T277"/>
  <c r="T276"/>
  <c r="R277"/>
  <c r="R276"/>
  <c r="P277"/>
  <c r="P276"/>
  <c r="BK277"/>
  <c r="BK276"/>
  <c r="J276"/>
  <c r="J277"/>
  <c r="BE277"/>
  <c r="J65"/>
  <c r="BI274"/>
  <c r="BH274"/>
  <c r="BG274"/>
  <c r="BF274"/>
  <c r="T274"/>
  <c r="R274"/>
  <c r="P274"/>
  <c r="BK274"/>
  <c r="J274"/>
  <c r="BE274"/>
  <c r="BI272"/>
  <c r="BH272"/>
  <c r="BG272"/>
  <c r="BF272"/>
  <c r="T272"/>
  <c r="R272"/>
  <c r="P272"/>
  <c r="BK272"/>
  <c r="J272"/>
  <c r="BE272"/>
  <c r="BI270"/>
  <c r="BH270"/>
  <c r="BG270"/>
  <c r="BF270"/>
  <c r="T270"/>
  <c r="R270"/>
  <c r="P270"/>
  <c r="BK270"/>
  <c r="J270"/>
  <c r="BE270"/>
  <c r="BI269"/>
  <c r="BH269"/>
  <c r="BG269"/>
  <c r="BF269"/>
  <c r="T269"/>
  <c r="R269"/>
  <c r="P269"/>
  <c r="BK269"/>
  <c r="J269"/>
  <c r="BE269"/>
  <c r="BI264"/>
  <c r="BH264"/>
  <c r="BG264"/>
  <c r="BF264"/>
  <c r="T264"/>
  <c r="R264"/>
  <c r="P264"/>
  <c r="BK264"/>
  <c r="J264"/>
  <c r="BE264"/>
  <c r="BI259"/>
  <c r="BH259"/>
  <c r="BG259"/>
  <c r="BF259"/>
  <c r="T259"/>
  <c r="R259"/>
  <c r="P259"/>
  <c r="BK259"/>
  <c r="J259"/>
  <c r="BE259"/>
  <c r="BI257"/>
  <c r="BH257"/>
  <c r="BG257"/>
  <c r="BF257"/>
  <c r="T257"/>
  <c r="R257"/>
  <c r="P257"/>
  <c r="BK257"/>
  <c r="J257"/>
  <c r="BE257"/>
  <c r="BI255"/>
  <c r="BH255"/>
  <c r="BG255"/>
  <c r="BF255"/>
  <c r="T255"/>
  <c r="R255"/>
  <c r="P255"/>
  <c r="BK255"/>
  <c r="J255"/>
  <c r="BE255"/>
  <c r="BI251"/>
  <c r="BH251"/>
  <c r="BG251"/>
  <c r="BF251"/>
  <c r="T251"/>
  <c r="R251"/>
  <c r="P251"/>
  <c r="BK251"/>
  <c r="J251"/>
  <c r="BE251"/>
  <c r="BI249"/>
  <c r="BH249"/>
  <c r="BG249"/>
  <c r="BF249"/>
  <c r="T249"/>
  <c r="R249"/>
  <c r="P249"/>
  <c r="BK249"/>
  <c r="J249"/>
  <c r="BE249"/>
  <c r="BI245"/>
  <c r="BH245"/>
  <c r="BG245"/>
  <c r="BF245"/>
  <c r="T245"/>
  <c r="R245"/>
  <c r="P245"/>
  <c r="BK245"/>
  <c r="J245"/>
  <c r="BE245"/>
  <c r="BI244"/>
  <c r="BH244"/>
  <c r="BG244"/>
  <c r="BF244"/>
  <c r="T244"/>
  <c r="R244"/>
  <c r="P244"/>
  <c r="BK244"/>
  <c r="J244"/>
  <c r="BE244"/>
  <c r="BI242"/>
  <c r="BH242"/>
  <c r="BG242"/>
  <c r="BF242"/>
  <c r="T242"/>
  <c r="R242"/>
  <c r="P242"/>
  <c r="BK242"/>
  <c r="J242"/>
  <c r="BE242"/>
  <c r="BI240"/>
  <c r="BH240"/>
  <c r="BG240"/>
  <c r="BF240"/>
  <c r="T240"/>
  <c r="R240"/>
  <c r="P240"/>
  <c r="BK240"/>
  <c r="J240"/>
  <c r="BE240"/>
  <c r="BI239"/>
  <c r="BH239"/>
  <c r="BG239"/>
  <c r="BF239"/>
  <c r="T239"/>
  <c r="R239"/>
  <c r="P239"/>
  <c r="BK239"/>
  <c r="J239"/>
  <c r="BE239"/>
  <c r="BI237"/>
  <c r="BH237"/>
  <c r="BG237"/>
  <c r="BF237"/>
  <c r="T237"/>
  <c r="R237"/>
  <c r="P237"/>
  <c r="BK237"/>
  <c r="J237"/>
  <c r="BE237"/>
  <c r="BI236"/>
  <c r="BH236"/>
  <c r="BG236"/>
  <c r="BF236"/>
  <c r="T236"/>
  <c r="T235"/>
  <c r="R236"/>
  <c r="R235"/>
  <c r="P236"/>
  <c r="P235"/>
  <c r="BK236"/>
  <c r="BK235"/>
  <c r="J235"/>
  <c r="J236"/>
  <c r="BE236"/>
  <c r="J64"/>
  <c r="BI232"/>
  <c r="BH232"/>
  <c r="BG232"/>
  <c r="BF232"/>
  <c r="T232"/>
  <c r="R232"/>
  <c r="P232"/>
  <c r="BK232"/>
  <c r="J232"/>
  <c r="BE232"/>
  <c r="BI230"/>
  <c r="BH230"/>
  <c r="BG230"/>
  <c r="BF230"/>
  <c r="T230"/>
  <c r="T229"/>
  <c r="R230"/>
  <c r="R229"/>
  <c r="P230"/>
  <c r="P229"/>
  <c r="BK230"/>
  <c r="BK229"/>
  <c r="J229"/>
  <c r="J230"/>
  <c r="BE230"/>
  <c r="J63"/>
  <c r="BI225"/>
  <c r="BH225"/>
  <c r="BG225"/>
  <c r="BF225"/>
  <c r="T225"/>
  <c r="R225"/>
  <c r="P225"/>
  <c r="BK225"/>
  <c r="J225"/>
  <c r="BE225"/>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2"/>
  <c r="BH202"/>
  <c r="BG202"/>
  <c r="BF202"/>
  <c r="T202"/>
  <c r="R202"/>
  <c r="P202"/>
  <c r="BK202"/>
  <c r="J202"/>
  <c r="BE202"/>
  <c r="BI198"/>
  <c r="BH198"/>
  <c r="BG198"/>
  <c r="BF198"/>
  <c r="T198"/>
  <c r="T197"/>
  <c r="R198"/>
  <c r="R197"/>
  <c r="P198"/>
  <c r="P197"/>
  <c r="BK198"/>
  <c r="BK197"/>
  <c r="J197"/>
  <c r="J198"/>
  <c r="BE198"/>
  <c r="J62"/>
  <c r="BI193"/>
  <c r="BH193"/>
  <c r="BG193"/>
  <c r="BF193"/>
  <c r="T193"/>
  <c r="R193"/>
  <c r="P193"/>
  <c r="BK193"/>
  <c r="J193"/>
  <c r="BE193"/>
  <c r="BI189"/>
  <c r="BH189"/>
  <c r="BG189"/>
  <c r="BF189"/>
  <c r="T189"/>
  <c r="R189"/>
  <c r="P189"/>
  <c r="BK189"/>
  <c r="J189"/>
  <c r="BE189"/>
  <c r="BI185"/>
  <c r="BH185"/>
  <c r="BG185"/>
  <c r="BF185"/>
  <c r="T185"/>
  <c r="R185"/>
  <c r="P185"/>
  <c r="BK185"/>
  <c r="J185"/>
  <c r="BE185"/>
  <c r="BI181"/>
  <c r="BH181"/>
  <c r="BG181"/>
  <c r="BF181"/>
  <c r="T181"/>
  <c r="R181"/>
  <c r="P181"/>
  <c r="BK181"/>
  <c r="J181"/>
  <c r="BE181"/>
  <c r="BI178"/>
  <c r="BH178"/>
  <c r="BG178"/>
  <c r="BF178"/>
  <c r="T178"/>
  <c r="R178"/>
  <c r="P178"/>
  <c r="BK178"/>
  <c r="J178"/>
  <c r="BE178"/>
  <c r="BI174"/>
  <c r="BH174"/>
  <c r="BG174"/>
  <c r="BF174"/>
  <c r="T174"/>
  <c r="R174"/>
  <c r="P174"/>
  <c r="BK174"/>
  <c r="J174"/>
  <c r="BE174"/>
  <c r="BI171"/>
  <c r="BH171"/>
  <c r="BG171"/>
  <c r="BF171"/>
  <c r="T171"/>
  <c r="R171"/>
  <c r="P171"/>
  <c r="BK171"/>
  <c r="J171"/>
  <c r="BE171"/>
  <c r="BI167"/>
  <c r="BH167"/>
  <c r="BG167"/>
  <c r="BF167"/>
  <c r="T167"/>
  <c r="T166"/>
  <c r="R167"/>
  <c r="R166"/>
  <c r="P167"/>
  <c r="P166"/>
  <c r="BK167"/>
  <c r="BK166"/>
  <c r="J166"/>
  <c r="J167"/>
  <c r="BE167"/>
  <c r="J61"/>
  <c r="BI163"/>
  <c r="BH163"/>
  <c r="BG163"/>
  <c r="BF163"/>
  <c r="T163"/>
  <c r="T162"/>
  <c r="R163"/>
  <c r="R162"/>
  <c r="P163"/>
  <c r="P162"/>
  <c r="BK163"/>
  <c r="BK162"/>
  <c r="J162"/>
  <c r="J163"/>
  <c r="BE163"/>
  <c r="J60"/>
  <c r="BI160"/>
  <c r="BH160"/>
  <c r="BG160"/>
  <c r="BF160"/>
  <c r="T160"/>
  <c r="R160"/>
  <c r="P160"/>
  <c r="BK160"/>
  <c r="J160"/>
  <c r="BE160"/>
  <c r="BI157"/>
  <c r="BH157"/>
  <c r="BG157"/>
  <c r="BF157"/>
  <c r="T157"/>
  <c r="R157"/>
  <c r="P157"/>
  <c r="BK157"/>
  <c r="J157"/>
  <c r="BE157"/>
  <c r="BI154"/>
  <c r="BH154"/>
  <c r="BG154"/>
  <c r="BF154"/>
  <c r="T154"/>
  <c r="R154"/>
  <c r="P154"/>
  <c r="BK154"/>
  <c r="J154"/>
  <c r="BE154"/>
  <c r="BI151"/>
  <c r="BH151"/>
  <c r="BG151"/>
  <c r="BF151"/>
  <c r="T151"/>
  <c r="R151"/>
  <c r="P151"/>
  <c r="BK151"/>
  <c r="J151"/>
  <c r="BE151"/>
  <c r="BI149"/>
  <c r="BH149"/>
  <c r="BG149"/>
  <c r="BF149"/>
  <c r="T149"/>
  <c r="R149"/>
  <c r="P149"/>
  <c r="BK149"/>
  <c r="J149"/>
  <c r="BE149"/>
  <c r="BI147"/>
  <c r="BH147"/>
  <c r="BG147"/>
  <c r="BF147"/>
  <c r="T147"/>
  <c r="R147"/>
  <c r="P147"/>
  <c r="BK147"/>
  <c r="J147"/>
  <c r="BE147"/>
  <c r="BI144"/>
  <c r="BH144"/>
  <c r="BG144"/>
  <c r="BF144"/>
  <c r="T144"/>
  <c r="R144"/>
  <c r="P144"/>
  <c r="BK144"/>
  <c r="J144"/>
  <c r="BE144"/>
  <c r="BI141"/>
  <c r="BH141"/>
  <c r="BG141"/>
  <c r="BF141"/>
  <c r="T141"/>
  <c r="R141"/>
  <c r="P141"/>
  <c r="BK141"/>
  <c r="J141"/>
  <c r="BE141"/>
  <c r="BI140"/>
  <c r="BH140"/>
  <c r="BG140"/>
  <c r="BF140"/>
  <c r="T140"/>
  <c r="R140"/>
  <c r="P140"/>
  <c r="BK140"/>
  <c r="J140"/>
  <c r="BE140"/>
  <c r="BI139"/>
  <c r="BH139"/>
  <c r="BG139"/>
  <c r="BF139"/>
  <c r="T139"/>
  <c r="T138"/>
  <c r="R139"/>
  <c r="R138"/>
  <c r="P139"/>
  <c r="P138"/>
  <c r="BK139"/>
  <c r="BK138"/>
  <c r="J138"/>
  <c r="J139"/>
  <c r="BE139"/>
  <c r="J59"/>
  <c r="BI137"/>
  <c r="BH137"/>
  <c r="BG137"/>
  <c r="BF137"/>
  <c r="T137"/>
  <c r="R137"/>
  <c r="P137"/>
  <c r="BK137"/>
  <c r="J137"/>
  <c r="BE137"/>
  <c r="BI135"/>
  <c r="BH135"/>
  <c r="BG135"/>
  <c r="BF135"/>
  <c r="T135"/>
  <c r="R135"/>
  <c r="P135"/>
  <c r="BK135"/>
  <c r="J135"/>
  <c r="BE135"/>
  <c r="BI133"/>
  <c r="BH133"/>
  <c r="BG133"/>
  <c r="BF133"/>
  <c r="T133"/>
  <c r="R133"/>
  <c r="P133"/>
  <c r="BK133"/>
  <c r="J133"/>
  <c r="BE133"/>
  <c r="BI129"/>
  <c r="BH129"/>
  <c r="BG129"/>
  <c r="BF129"/>
  <c r="T129"/>
  <c r="R129"/>
  <c r="P129"/>
  <c r="BK129"/>
  <c r="J129"/>
  <c r="BE129"/>
  <c r="BI125"/>
  <c r="BH125"/>
  <c r="BG125"/>
  <c r="BF125"/>
  <c r="T125"/>
  <c r="R125"/>
  <c r="P125"/>
  <c r="BK125"/>
  <c r="J125"/>
  <c r="BE125"/>
  <c r="BI121"/>
  <c r="BH121"/>
  <c r="BG121"/>
  <c r="BF121"/>
  <c r="T121"/>
  <c r="R121"/>
  <c r="P121"/>
  <c r="BK121"/>
  <c r="J121"/>
  <c r="BE121"/>
  <c r="BI117"/>
  <c r="BH117"/>
  <c r="BG117"/>
  <c r="BF117"/>
  <c r="T117"/>
  <c r="R117"/>
  <c r="P117"/>
  <c r="BK117"/>
  <c r="J117"/>
  <c r="BE117"/>
  <c r="BI113"/>
  <c r="BH113"/>
  <c r="BG113"/>
  <c r="BF113"/>
  <c r="T113"/>
  <c r="R113"/>
  <c r="P113"/>
  <c r="BK113"/>
  <c r="J113"/>
  <c r="BE113"/>
  <c r="BI111"/>
  <c r="BH111"/>
  <c r="BG111"/>
  <c r="BF111"/>
  <c r="T111"/>
  <c r="R111"/>
  <c r="P111"/>
  <c r="BK111"/>
  <c r="J111"/>
  <c r="BE111"/>
  <c r="BI107"/>
  <c r="BH107"/>
  <c r="BG107"/>
  <c r="BF107"/>
  <c r="T107"/>
  <c r="R107"/>
  <c r="P107"/>
  <c r="BK107"/>
  <c r="J107"/>
  <c r="BE107"/>
  <c r="BI104"/>
  <c r="BH104"/>
  <c r="BG104"/>
  <c r="BF104"/>
  <c r="T104"/>
  <c r="R104"/>
  <c r="P104"/>
  <c r="BK104"/>
  <c r="J104"/>
  <c r="BE104"/>
  <c r="BI101"/>
  <c r="BH101"/>
  <c r="BG101"/>
  <c r="BF101"/>
  <c r="T101"/>
  <c r="R101"/>
  <c r="P101"/>
  <c r="BK101"/>
  <c r="J101"/>
  <c r="BE101"/>
  <c r="BI99"/>
  <c r="BH99"/>
  <c r="BG99"/>
  <c r="BF99"/>
  <c r="T99"/>
  <c r="R99"/>
  <c r="P99"/>
  <c r="BK99"/>
  <c r="J99"/>
  <c r="BE99"/>
  <c r="BI95"/>
  <c r="BH95"/>
  <c r="BG95"/>
  <c r="BF95"/>
  <c r="T95"/>
  <c r="R95"/>
  <c r="P95"/>
  <c r="BK95"/>
  <c r="J95"/>
  <c r="BE95"/>
  <c r="BI94"/>
  <c r="BH94"/>
  <c r="BG94"/>
  <c r="BF94"/>
  <c r="T94"/>
  <c r="R94"/>
  <c r="P94"/>
  <c r="BK94"/>
  <c r="J94"/>
  <c r="BE94"/>
  <c r="BI92"/>
  <c r="BH92"/>
  <c r="BG92"/>
  <c r="BF92"/>
  <c r="T92"/>
  <c r="R92"/>
  <c r="P92"/>
  <c r="BK92"/>
  <c r="J92"/>
  <c r="BE92"/>
  <c r="BI91"/>
  <c r="BH91"/>
  <c r="BG91"/>
  <c r="BF91"/>
  <c r="T91"/>
  <c r="R91"/>
  <c r="P91"/>
  <c r="BK91"/>
  <c r="J91"/>
  <c r="BE91"/>
  <c r="BI89"/>
  <c r="F34"/>
  <c i="1" r="BD52"/>
  <c i="2" r="BH89"/>
  <c r="F33"/>
  <c i="1" r="BC52"/>
  <c i="2" r="BG89"/>
  <c r="F32"/>
  <c i="1" r="BB52"/>
  <c i="2" r="BF89"/>
  <c r="J31"/>
  <c i="1" r="AW52"/>
  <c i="2" r="F31"/>
  <c i="1" r="BA52"/>
  <c i="2" r="T89"/>
  <c r="T88"/>
  <c r="T87"/>
  <c r="T86"/>
  <c r="R89"/>
  <c r="R88"/>
  <c r="R87"/>
  <c r="R86"/>
  <c r="P89"/>
  <c r="P88"/>
  <c r="P87"/>
  <c r="P86"/>
  <c i="1" r="AU52"/>
  <c i="2" r="BK89"/>
  <c r="BK88"/>
  <c r="J88"/>
  <c r="BK87"/>
  <c r="J87"/>
  <c r="BK86"/>
  <c r="J86"/>
  <c r="J56"/>
  <c r="J27"/>
  <c i="1" r="AG52"/>
  <c i="2" r="J89"/>
  <c r="BE89"/>
  <c r="J30"/>
  <c i="1" r="AV52"/>
  <c i="2" r="F30"/>
  <c i="1" r="AZ52"/>
  <c i="2" r="J58"/>
  <c r="J57"/>
  <c r="J82"/>
  <c r="F82"/>
  <c r="F80"/>
  <c r="E78"/>
  <c r="J51"/>
  <c r="F51"/>
  <c r="F49"/>
  <c r="E47"/>
  <c r="J36"/>
  <c r="J18"/>
  <c r="E18"/>
  <c r="F83"/>
  <c r="F52"/>
  <c r="J17"/>
  <c r="J12"/>
  <c r="J80"/>
  <c r="J49"/>
  <c r="E7"/>
  <c r="E76"/>
  <c r="E45"/>
  <c i="1" r="BD51"/>
  <c r="W30"/>
  <c r="BC51"/>
  <c r="W29"/>
  <c r="BB51"/>
  <c r="W28"/>
  <c r="BA51"/>
  <c r="W27"/>
  <c r="AZ51"/>
  <c r="W26"/>
  <c r="AY51"/>
  <c r="AX51"/>
  <c r="AW51"/>
  <c r="AK27"/>
  <c r="AV51"/>
  <c r="AK26"/>
  <c r="AU51"/>
  <c r="AT51"/>
  <c r="AS51"/>
  <c r="AG51"/>
  <c r="AK23"/>
  <c r="AT62"/>
  <c r="AN62"/>
  <c r="AT61"/>
  <c r="AN61"/>
  <c r="AT60"/>
  <c r="AN60"/>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<sst xmlns="http://schemas.openxmlformats.org/spreadsheetml/2006/main">
  <si>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</si>
  <si>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</si>
  <si>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</si>
  <si>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</si>
  <si>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</si>
  <si>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</si>
  <si>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</si>
  <si>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{0894de6d-597c-4670-885e-f3a652b54819}</t>
  </si>
  <si>
    <t>0,01</t>
  </si>
  <si>
    <t>21</t>
  </si>
  <si>
    <t>15</t>
  </si>
  <si>
    <t>REKAPITULACE STAVBY</t>
  </si>
  <si>
    <t xml:space="preserve">v ---  níže se nacházejí doplnkové a pomocné údaje k sestavám  --- v</t>
  </si>
  <si>
    <t>Návod na vyplnění</t>
  </si>
  <si>
    <t>0,001</t>
  </si>
  <si>
    <t>Kód:</t>
  </si>
  <si>
    <t>UhlJan_Stan-RVaOBZ</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</si>
  <si>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</si>
  <si>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</si>
  <si>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II/335 Uhlířské Janovice - Staňkovice, rekonstrukce vozovky a odstranění bodové závady</t>
  </si>
  <si>
    <t>KSO:</t>
  </si>
  <si>
    <t/>
  </si>
  <si>
    <t>CC-CZ:</t>
  </si>
  <si>
    <t>Místo:</t>
  </si>
  <si>
    <t>Katastrální obec Uhlířské janovice</t>
  </si>
  <si>
    <t>Datum:</t>
  </si>
  <si>
    <t>3. 11. 2017</t>
  </si>
  <si>
    <t>Zadavatel:</t>
  </si>
  <si>
    <t>IČ:</t>
  </si>
  <si>
    <t>Středočeský kraj</t>
  </si>
  <si>
    <t>DIČ:</t>
  </si>
  <si>
    <t>Uchazeč:</t>
  </si>
  <si>
    <t>Vyplň údaj</t>
  </si>
  <si>
    <t>Projektant:</t>
  </si>
  <si>
    <t>40763439</t>
  </si>
  <si>
    <t>Pontex, spol. s r.o.</t>
  </si>
  <si>
    <t>CZ40763439</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</si>
  <si>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</si>
  <si>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</si>
  <si>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</si>
  <si>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</si>
  <si>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</si>
  <si>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</si>
  <si>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</si>
  <si>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</si>
  <si>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</si>
  <si>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</si>
  <si>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</si>
  <si>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</si>
  <si>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</si>
  <si>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</si>
  <si>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</si>
  <si>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</si>
  <si>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</si>
  <si>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</si>
  <si>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</si>
  <si>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</si>
  <si>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</si>
  <si>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</si>
  <si>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</si>
  <si>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</si>
  <si>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</si>
  <si>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</si>
  <si>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</si>
  <si>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</si>
  <si>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</si>
  <si>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</si>
  <si>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</si>
  <si>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</si>
  <si>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</si>
  <si>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</si>
  <si>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</si>
  <si>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</si>
  <si>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</si>
  <si>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</si>
  <si>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</si>
  <si>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</si>
  <si>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</si>
  <si>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SO104_část 104</t>
  </si>
  <si>
    <t>SO104_REKONSTRUKCE SILNICE II/335, NOVÁ VES - UHL. JANOVICE</t>
  </si>
  <si>
    <t>STA</t>
  </si>
  <si>
    <t>1</t>
  </si>
  <si>
    <t>{01a3b525-4d12-4763-9354-43b3aac4fa96}</t>
  </si>
  <si>
    <t>2</t>
  </si>
  <si>
    <t>SO104_část SO104A</t>
  </si>
  <si>
    <t>SO104A_REKONSTRUKCE SILNICE II/335, NOVÁ VES - UHL. JANOVICE</t>
  </si>
  <si>
    <t>{c345bad3-8736-4ae4-84ab-7fc338910ce2}</t>
  </si>
  <si>
    <t>SO104_část SO104B</t>
  </si>
  <si>
    <t>SO104B_REKONSTRUKCE SILNICE II/335, NOVÁ VES - UHL. JANOVICE</t>
  </si>
  <si>
    <t>{b258b469-2f68-455b-a73f-5d711a7c01d3}</t>
  </si>
  <si>
    <t>SO105_část SO105</t>
  </si>
  <si>
    <t>SO105_REKONSTRUKCE SILNICE II/335, UHL. JANOVICE - PRŮTAH</t>
  </si>
  <si>
    <t>{ca843d73-a675-4162-b900-af1528e3deeb}</t>
  </si>
  <si>
    <t>SO105_část SO105A</t>
  </si>
  <si>
    <t>SO105A_REKONSTRUKCE SILNICE II/335, UHL. JANOVICE - PRŮTAH</t>
  </si>
  <si>
    <t>{eeee5460-be9d-4d41-b4d0-d80f6988be69}</t>
  </si>
  <si>
    <t>SO105_část SO105B</t>
  </si>
  <si>
    <t>SO105B_REKONSTRUKCE SILNICE II/335, UHL. JANOVICE - PRŮTAH</t>
  </si>
  <si>
    <t>{79bece0b-c684-447e-81d3-be937e3dd21a}</t>
  </si>
  <si>
    <t>SO105_část SO105C</t>
  </si>
  <si>
    <t>SO105C_REKONSTRUKCE SILNICE II/335, UHL. JANOVICE - PRŮTAH</t>
  </si>
  <si>
    <t>{785714ff-ceae-484a-8924-51a1798cbd2a}</t>
  </si>
  <si>
    <t>SO114_část SO114</t>
  </si>
  <si>
    <t>SO114_OBNOVA ODVODNĚNÍ SILNICE II/335, NOVÁ VES - UHL. JANOVICE</t>
  </si>
  <si>
    <t>{e22da11e-a105-42ee-9741-bd4772a33fc0}</t>
  </si>
  <si>
    <t>SO191.1_část SO191.1</t>
  </si>
  <si>
    <t>SO191.1_TRVALÉ DOPRAVNÍ ZNAČENÍ</t>
  </si>
  <si>
    <t>{cb6427af-bce8-4f02-87ba-cbf17d386da7}</t>
  </si>
  <si>
    <t>SO901.1_část SO901.1</t>
  </si>
  <si>
    <t>SO901.1_DIO</t>
  </si>
  <si>
    <t>{6a9928ea-717a-4455-bd93-93db96113cef}</t>
  </si>
  <si>
    <t>000_část 000</t>
  </si>
  <si>
    <t>000_VEDLEJŠÍ ROZPOČTOVÉ NÁKLADY</t>
  </si>
  <si>
    <t>{2fb429f1-802d-42e5-8227-2badc57bc00e}</t>
  </si>
  <si>
    <t>1) Krycí list soupisu</t>
  </si>
  <si>
    <t>2) Rekapitulace</t>
  </si>
  <si>
    <t>3) Soupis prací</t>
  </si>
  <si>
    <t>Zpět na list:</t>
  </si>
  <si>
    <t>Rekapitulace stavby</t>
  </si>
  <si>
    <t>KRYCÍ LIST SOUPISU</t>
  </si>
  <si>
    <t>Objekt:</t>
  </si>
  <si>
    <t>SO104_část 104 - SO104_REKONSTRUKCE SILNICE II/335, NOVÁ VES - UHL. JANOVICE</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</si>
  <si>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</si>
  <si>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</si>
  <si>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</si>
  <si>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</si>
  <si>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</si>
  <si>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</si>
  <si>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</si>
  <si>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</si>
  <si>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</si>
  <si>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</si>
  <si>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</si>
  <si>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</si>
  <si>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</si>
  <si>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</si>
  <si>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</si>
  <si>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</si>
  <si>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</si>
  <si>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</si>
  <si>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</si>
  <si>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</si>
  <si>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</si>
  <si>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</si>
  <si>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</si>
  <si>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</si>
  <si>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</si>
  <si>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</si>
  <si>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</si>
  <si>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</si>
  <si>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</si>
  <si>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</si>
  <si>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</si>
  <si>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</si>
  <si>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</si>
  <si>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</si>
  <si>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</si>
  <si>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</si>
  <si>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</si>
  <si>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2017 02</t>
  </si>
  <si>
    <t>4</t>
  </si>
  <si>
    <t>1946278624</t>
  </si>
  <si>
    <t>P</t>
  </si>
  <si>
    <t>Poznámka k položce:
Mýcení křovin</t>
  </si>
  <si>
    <t>111201401</t>
  </si>
  <si>
    <t>Spálení odstraněných křovin a stromů na hromadách průměru kmene do 100 mm pro jakoukoliv plochu</t>
  </si>
  <si>
    <t>706766687</t>
  </si>
  <si>
    <t>3</t>
  </si>
  <si>
    <t>112101102</t>
  </si>
  <si>
    <t>Kácení stromů s odřezáním kmene a s odvětvením listnatých, průměru kmene přes 300 do 500 mm</t>
  </si>
  <si>
    <t>kus</t>
  </si>
  <si>
    <t>-161410203</t>
  </si>
  <si>
    <t>Poznámka k položce:
Kácení stromů</t>
  </si>
  <si>
    <t>112201102</t>
  </si>
  <si>
    <t>Odstranění pařezů s jejich vykopáním, vytrháním nebo odstřelením, s přesekáním kořenů průměru přes 300 do 500 mm</t>
  </si>
  <si>
    <t>-80580272</t>
  </si>
  <si>
    <t>5</t>
  </si>
  <si>
    <t>113107224</t>
  </si>
  <si>
    <t>Odstranění podkladů nebo krytů s přemístěním hmot na skládku na vzdálenost do 20 m nebo s naložením na dopravní prostředek v ploše jednotlivě přes 200 m2 z kameniva hrubého drceného, o tl. vrstvy přes 300 do 400 mm</t>
  </si>
  <si>
    <t>-395714213</t>
  </si>
  <si>
    <t>Poznámka k položce:
Odbourání a odtěžení okrajů konstrukce vozovky 1456,15 m3
- uvažovaná tl. 320 mm</t>
  </si>
  <si>
    <t>VV</t>
  </si>
  <si>
    <t>1456,15/0,32</t>
  </si>
  <si>
    <t>Součet</t>
  </si>
  <si>
    <t>6</t>
  </si>
  <si>
    <t>113154334</t>
  </si>
  <si>
    <t>Frézování živičného podkladu nebo krytu s naložením na dopravní prostředek plochy přes 1 000 do 10 000 m2 bez překážek v trase pruhu šířky přes 1 m do 2 m, tloušťky vrstvy 100 mm</t>
  </si>
  <si>
    <t>156286468</t>
  </si>
  <si>
    <t>Poznámka k položce:
Frézování krytu vozovky tl. 0.02-0.06m</t>
  </si>
  <si>
    <t>7</t>
  </si>
  <si>
    <t>131101101</t>
  </si>
  <si>
    <t>Hloubení nezapažených jam a zářezů s urovnáním dna do předepsaného profilu a spádu v horninách tř. 1 a 2 do 100 m3</t>
  </si>
  <si>
    <t>m3</t>
  </si>
  <si>
    <t>924097495</t>
  </si>
  <si>
    <t>Poznámka k položce:
Odstranění stávajících propustků včetně betonových čel</t>
  </si>
  <si>
    <t>1,21*1,21*73+0,32*73</t>
  </si>
  <si>
    <t>8</t>
  </si>
  <si>
    <t>162201211</t>
  </si>
  <si>
    <t>Vodorovné přemístění výkopku nebo sypaniny stavebním kolečkem s naložením a vyprázdněním kolečka na hromady nebo do dopravního prostředku na vzdálenost do 10 m z horniny tř. 1 až 4</t>
  </si>
  <si>
    <t>662345704</t>
  </si>
  <si>
    <t>Poznámka k položce:
Pro směrové sloupky - bílé plastové</t>
  </si>
  <si>
    <t>68*(0,35*0,35*0,4)</t>
  </si>
  <si>
    <t>9</t>
  </si>
  <si>
    <t>162701105</t>
  </si>
  <si>
    <t>Vodorovné přemístění výkopku nebo sypaniny po suchu na obvyklém dopravním prostředku, bez naložení výkopku, avšak se složením bez rozhrnutí z horniny tř. 1 až 4 na vzdálenost přes 9 000 do 10 000 m</t>
  </si>
  <si>
    <t>-2013935985</t>
  </si>
  <si>
    <t>130,239</t>
  </si>
  <si>
    <t>2276,8</t>
  </si>
  <si>
    <t>10</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</si>
  <si>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</si>
  <si>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</si>
  <si>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1839452526</t>
  </si>
  <si>
    <t>2407,039*10 'Přepočtené koeficientem množství</t>
  </si>
  <si>
    <t>11</t>
  </si>
  <si>
    <t>167101102</t>
  </si>
  <si>
    <t>Nakládání, skládání a překládání neulehlého výkopku nebo sypaniny nakládání, množství přes 100 m3, z hornin tř. 1 až 4</t>
  </si>
  <si>
    <t>1057264308</t>
  </si>
  <si>
    <t>Poznámka k položce:
Aktivní zóna tl. 300 mm</t>
  </si>
  <si>
    <t>6318,5*0,3</t>
  </si>
  <si>
    <t>12</t>
  </si>
  <si>
    <t>167101103</t>
  </si>
  <si>
    <t>Nakládání, skládání a překládání neulehlého výkopku nebo sypaniny skládání nebo překládání, z hornin tř. 1 až 4</t>
  </si>
  <si>
    <t>1860077933</t>
  </si>
  <si>
    <t>13</t>
  </si>
  <si>
    <t>171101111</t>
  </si>
  <si>
    <t>Uložení sypaniny do násypů s rozprostřením sypaniny ve vrstvách a s hrubým urovnáním zhutněných s uzavřením povrchu násypu z hornin nesoudržných sypkých s relativní ulehlostí I(d) 0,9 nebo v aktivní zóně</t>
  </si>
  <si>
    <t>260993659</t>
  </si>
  <si>
    <t>Poznámka k položce:
- dosypávka z vhodné zeminy ... 104,8 m3
- násyp ... 1356,4 m3</t>
  </si>
  <si>
    <t>104,8+1356,4</t>
  </si>
  <si>
    <t>14</t>
  </si>
  <si>
    <t>M</t>
  </si>
  <si>
    <t>103641000</t>
  </si>
  <si>
    <t>zemina pro terénní úpravy - tříděná</t>
  </si>
  <si>
    <t>t</t>
  </si>
  <si>
    <t>-493377460</t>
  </si>
  <si>
    <t>104,8*1,6</t>
  </si>
  <si>
    <t>1356,4*1,6</t>
  </si>
  <si>
    <t>-1762940093</t>
  </si>
  <si>
    <t>16</t>
  </si>
  <si>
    <t>174101101</t>
  </si>
  <si>
    <t>Zásyp sypaninou z jakékoliv horniny s uložením výkopku ve vrstvách se zhutněním jam, šachet, rýh nebo kolem objektů v těchto vykopávkách</t>
  </si>
  <si>
    <t>-1443728805</t>
  </si>
  <si>
    <t>Poznámka k položce:
Zásyp propustků, patky matrace</t>
  </si>
  <si>
    <t>17</t>
  </si>
  <si>
    <t>181951102</t>
  </si>
  <si>
    <t>Úprava pláně vyrovnáním výškových rozdílů v hornině tř. 1 až 4 se zhutněním</t>
  </si>
  <si>
    <t>1588068122</t>
  </si>
  <si>
    <t>Poznámka k položce:
Úprava pláně</t>
  </si>
  <si>
    <t>18</t>
  </si>
  <si>
    <t>182101101</t>
  </si>
  <si>
    <t>Svahování trvalých svahů do projektovaných profilů s potřebným přemístěním výkopku při svahování v zářezech v hornině tř. 1 až 4</t>
  </si>
  <si>
    <t>-1170162583</t>
  </si>
  <si>
    <t>Zakládání</t>
  </si>
  <si>
    <t>19</t>
  </si>
  <si>
    <t>212752213</t>
  </si>
  <si>
    <t>Trativody z drenážních trubek se zřízením štěrkopískového lože pod trubky a s jejich obsypem v průměrném celkovém množství do 0,15 m3/m v otevřeném výkopu z trubek plastových flexibilních D přes 100 do 160 mm</t>
  </si>
  <si>
    <t>m</t>
  </si>
  <si>
    <t>-870543690</t>
  </si>
  <si>
    <t>20</t>
  </si>
  <si>
    <t>213141132</t>
  </si>
  <si>
    <t>Zřízení vrstvy z geotextilie filtrační, separační, odvodňovací, ochranné, výztužné nebo protierozní ve sklonu přes 1:2 do 1:1, šířky přes 3 do 6 m</t>
  </si>
  <si>
    <t>-901648544</t>
  </si>
  <si>
    <t>693110270</t>
  </si>
  <si>
    <t>geotextilie z polypropylenových vláken netkaná,šíře 650 cm, 600 g/m2</t>
  </si>
  <si>
    <t>250157603</t>
  </si>
  <si>
    <t xml:space="preserve">Poznámka k položce:
geoNETEX A PP 600, Plošná hmotnost: 600 g/m2, Pevnost v tahu (podélně/příčně): 43/47 kN/m, Statické protržení (CBR): 8000 N, Funkce: F, F+S, D, P  Šířka max.: 6,5 m, Délka nábalu: 60 m</t>
  </si>
  <si>
    <t>252,3*1,15 'Přepočtené koeficientem množství</t>
  </si>
  <si>
    <t>22</t>
  </si>
  <si>
    <t>271572211</t>
  </si>
  <si>
    <t>Podsyp pod základové konstrukce se zhutněním a urovnáním povrchu ze štěrkopísku netříděného</t>
  </si>
  <si>
    <t>1725863213</t>
  </si>
  <si>
    <t>Poznámka k položce:
Podsyp ze ŠP tl.0,20m pod gabionové matrace</t>
  </si>
  <si>
    <t>252,3*0,2</t>
  </si>
  <si>
    <t>23</t>
  </si>
  <si>
    <t>273313611</t>
  </si>
  <si>
    <t>Základy z betonu prostého desky z betonu kamenem neprokládaného tř. C 16/20</t>
  </si>
  <si>
    <t>1078737974</t>
  </si>
  <si>
    <t>Poznámka k položce:
Podkladní beton C16/20 pod gabionové matrace</t>
  </si>
  <si>
    <t>24</t>
  </si>
  <si>
    <t>274313811</t>
  </si>
  <si>
    <t>Základy z betonu prostého pasy betonu kamenem neprokládaného tř. C 25/30</t>
  </si>
  <si>
    <t>1776709737</t>
  </si>
  <si>
    <t>Poznámka k položce:
Betonový pás C25/30 XF3 pod gabionové matrace</t>
  </si>
  <si>
    <t>25</t>
  </si>
  <si>
    <t>274351121</t>
  </si>
  <si>
    <t>Bednění základů pasů rovné zřízení</t>
  </si>
  <si>
    <t>8686427</t>
  </si>
  <si>
    <t>Poznámka k položce:
Pro betonový pas pod gabionové matrace</t>
  </si>
  <si>
    <t>0,8*43,5*2</t>
  </si>
  <si>
    <t>26</t>
  </si>
  <si>
    <t>274351122</t>
  </si>
  <si>
    <t>Bednění základů pasů rovné odstranění</t>
  </si>
  <si>
    <t>955469757</t>
  </si>
  <si>
    <t>Poznámka k položce:
Pro betonový pás pod gabionové matrace</t>
  </si>
  <si>
    <t>27</t>
  </si>
  <si>
    <t>275313511</t>
  </si>
  <si>
    <t>Základy z betonu prostého patky a bloky z betonu kamenem neprokládaného tř. C 12/15</t>
  </si>
  <si>
    <t>-1644863933</t>
  </si>
  <si>
    <t>72*(0,35*0,35*0,4)</t>
  </si>
  <si>
    <t>28</t>
  </si>
  <si>
    <t>275313811</t>
  </si>
  <si>
    <t>Základy z betonu prostého patky a bloky z betonu kamenem neprokládaného tř. C 25/30</t>
  </si>
  <si>
    <t>-1057277797</t>
  </si>
  <si>
    <t>Poznámka k položce:
Propustky</t>
  </si>
  <si>
    <t>Svislé a kompletní konstrukce</t>
  </si>
  <si>
    <t>29</t>
  </si>
  <si>
    <t>327215421</t>
  </si>
  <si>
    <t>Opěrné zdi z drátokamenných (gabionových) matrací z lomového kamene neupraveného výplňového na sucho ze splétané dvouzákrutové ocelové sítě s povrchovou úpravou pozink</t>
  </si>
  <si>
    <t>1962043278</t>
  </si>
  <si>
    <t>Poznámka k položce:
Gabionová matrace tl.0,30m 252,3 m2</t>
  </si>
  <si>
    <t>252,3*0,3</t>
  </si>
  <si>
    <t>Vodorovné konstrukce</t>
  </si>
  <si>
    <t>30</t>
  </si>
  <si>
    <t>451317777</t>
  </si>
  <si>
    <t>Podklad nebo lože pod dlažbu (přídlažbu) v ploše vodorovné nebo ve sklonu do 1:5, tloušťky od 50 do 100 mm z betonu prostého</t>
  </si>
  <si>
    <t>620328318</t>
  </si>
  <si>
    <t>Poznámka k položce:
Betonové lože C16/20 pod odláždění z lomového kamene</t>
  </si>
  <si>
    <t>80,6*1,12</t>
  </si>
  <si>
    <t>31</t>
  </si>
  <si>
    <t>451319777</t>
  </si>
  <si>
    <t>Podklad nebo lože pod dlažbu (přídlažbu) Příplatek k cenám za každých dalších i započatých 10 mm tloušťky podkladu nebo lože přes 100 mm z betonu prostého</t>
  </si>
  <si>
    <t>321656574</t>
  </si>
  <si>
    <t>80,6*5*1,12</t>
  </si>
  <si>
    <t>32</t>
  </si>
  <si>
    <t>451319779</t>
  </si>
  <si>
    <t>Podklad nebo lože pod dlažbu (přídlažbu) Příplatek k cenám za zřízení podkladu nebo lože pod dlažbu ve sklonu přes 1:5, pro jakoukoliv tloušťku z betonu prostého</t>
  </si>
  <si>
    <t>899965282</t>
  </si>
  <si>
    <t>33</t>
  </si>
  <si>
    <t>451573111</t>
  </si>
  <si>
    <t>Lože pod potrubí, stoky a drobné objekty v otevřeném výkopu z písku a štěrkopísku do 63 mm</t>
  </si>
  <si>
    <t>1525988328</t>
  </si>
  <si>
    <t>Poznámka k položce:
Obsyp pro trativod PVC DN 150 (0,15m3/m)</t>
  </si>
  <si>
    <t>164,61*0,15</t>
  </si>
  <si>
    <t>34</t>
  </si>
  <si>
    <t>451577877</t>
  </si>
  <si>
    <t>Podklad nebo lože pod dlažbu (přídlažbu) v ploše vodorovné nebo ve sklonu do 1:5, tloušťky od 30 do 100 mm ze štěrkopísku</t>
  </si>
  <si>
    <t>-1836564119</t>
  </si>
  <si>
    <t>Poznámka k položce:
Pod odláždění z lomového kamene</t>
  </si>
  <si>
    <t>35</t>
  </si>
  <si>
    <t>451579779</t>
  </si>
  <si>
    <t>Podklad nebo lože pod dlažbu (přídlažbu) Příplatek k cenám za zřízení podkladu nebo lože pod dlažbu ve sklonu přes 1:5, pro jakoukoliv tloušťku z kameniva těženého, ze štěrkopísku z prohozené zeminy nebo recyklátu</t>
  </si>
  <si>
    <t>782495251</t>
  </si>
  <si>
    <t>36</t>
  </si>
  <si>
    <t>451579877</t>
  </si>
  <si>
    <t>Podklad nebo lože pod dlažbu (přídlažbu) Příplatek k cenám za každých dalších i započatých 10 mm tloušťky podkladu nebo lože přes 100 mm ze štěrkopísku</t>
  </si>
  <si>
    <t>2044393953</t>
  </si>
  <si>
    <t>37</t>
  </si>
  <si>
    <t>452312121</t>
  </si>
  <si>
    <t>Podkladní a zajišťovací konstrukce z betonu prostého v otevřeném výkopu sedlové lože pod potrubí z betonu tř. C 8/10</t>
  </si>
  <si>
    <t>2004247424</t>
  </si>
  <si>
    <t>Poznámka k položce:
Pro trativod PVC DN 150</t>
  </si>
  <si>
    <t>164,61*0,4*0,1</t>
  </si>
  <si>
    <t>Komunikace pozemní</t>
  </si>
  <si>
    <t>38</t>
  </si>
  <si>
    <t>561121114</t>
  </si>
  <si>
    <t>Zřízení podkladu nebo ochranné vrstvy vozovky z mechanicky zpevněné zeminy MZ bez přidání pojiva nebo vylepšovacího materiálu, s rozprostřením, vlhčením, promísením a zhutněním, tloušťka po zhutnění 300 mm</t>
  </si>
  <si>
    <t>-1017270663</t>
  </si>
  <si>
    <t>6318,5</t>
  </si>
  <si>
    <t>39</t>
  </si>
  <si>
    <t>583312010</t>
  </si>
  <si>
    <t>štěrkopísek netříděný stabilizační zemina</t>
  </si>
  <si>
    <t>1500849415</t>
  </si>
  <si>
    <t>Poznámka k položce:
Aktivní zóna tl. 300 mm (10% příměsy)</t>
  </si>
  <si>
    <t>6318,5*0,3*1,6*0,1</t>
  </si>
  <si>
    <t>40</t>
  </si>
  <si>
    <t>564861111</t>
  </si>
  <si>
    <t>Podklad ze štěrkodrti ŠD s rozprostřením a zhutněním, po zhutnění tl. 200 mm</t>
  </si>
  <si>
    <t>-833523789</t>
  </si>
  <si>
    <t>Poznámka k položce:
Štěrkodrť - ŠDA tl. 0,20m</t>
  </si>
  <si>
    <t>41</t>
  </si>
  <si>
    <t>565145111</t>
  </si>
  <si>
    <t>Asfaltový beton vrstva podkladní ACP 16 (obalované kamenivo střednězrnné - OKS) s rozprostřením a zhutněním v pruhu šířky do 3 m, po zhutnění tl. 60 mm</t>
  </si>
  <si>
    <t>-1136335712</t>
  </si>
  <si>
    <t>Poznámka k položce:
ACP 16+ - asfaltové pojivo 50/70 tl.0.06m</t>
  </si>
  <si>
    <t>42</t>
  </si>
  <si>
    <t>567122111</t>
  </si>
  <si>
    <t>Podklad ze směsi stmelené cementem SC bez dilatačních spár, s rozprostřením a zhutněním SC C 8/10 (KSC I), po zhutnění tl. 120 mm</t>
  </si>
  <si>
    <t>1497452860</t>
  </si>
  <si>
    <t>Poznámka k položce:
Směs stmelená cementem - SC C8/10 tl. 0,12 m</t>
  </si>
  <si>
    <t>43</t>
  </si>
  <si>
    <t>569851111</t>
  </si>
  <si>
    <t>Zpevnění krajnic nebo komunikací pro pěší s rozprostřením a zhutněním, po zhutnění štěrkodrtí tl. 150 mm</t>
  </si>
  <si>
    <t>-1890389670</t>
  </si>
  <si>
    <t>Poznámka k položce:
Krajnice ze ŠD</t>
  </si>
  <si>
    <t>44</t>
  </si>
  <si>
    <t>573191111</t>
  </si>
  <si>
    <t>Postřik infiltrační kationaktivní emulzí v množství 1,00 kg/m2</t>
  </si>
  <si>
    <t>1097863508</t>
  </si>
  <si>
    <t>Poznámka k položce:
PI-EP - modifikovaná asf. emulze 0.6kg/m2</t>
  </si>
  <si>
    <t>45</t>
  </si>
  <si>
    <t>573231107</t>
  </si>
  <si>
    <t>Postřik spojovací PS bez posypu kamenivem ze silniční emulze, v množství 0,40 kg/m2</t>
  </si>
  <si>
    <t>-1526381133</t>
  </si>
  <si>
    <t>Poznámka k položce:
PS-EP - modifikovaná asf. emulze 0.35kg/m2</t>
  </si>
  <si>
    <t>46</t>
  </si>
  <si>
    <t>573231109</t>
  </si>
  <si>
    <t>Postřik spojovací PS bez posypu kamenivem ze silniční emulze, v množství 0,60 kg/m2</t>
  </si>
  <si>
    <t>1057872212</t>
  </si>
  <si>
    <t>Poznámka k položce:
PS-EP - modifikovaná asf. emulze 0.6kg/m2</t>
  </si>
  <si>
    <t>47</t>
  </si>
  <si>
    <t>577134141</t>
  </si>
  <si>
    <t>Asfaltový beton vrstva obrusná ACO 11 (ABS) s rozprostřením a se zhutněním z modifikovaného asfaltu v pruhu šířky přes 3 m tl. 40 mm</t>
  </si>
  <si>
    <t>1239658789</t>
  </si>
  <si>
    <t>Poznámka k položce:
ACO 11+ - asfaltové pojivo PmB 45/80-60 tl. 0,04m</t>
  </si>
  <si>
    <t>48</t>
  </si>
  <si>
    <t>577155142</t>
  </si>
  <si>
    <t>Asfaltový beton vrstva ložní ACL 16 (ABH) s rozprostřením a zhutněním z modifikovaného asfaltu v pruhu šířky přes 3 m, po zhutnění tl. 60 mm</t>
  </si>
  <si>
    <t>-987896512</t>
  </si>
  <si>
    <t>Poznámka k položce:
ACL 16+ - asfaltové pojivo PmB 25/55-60 tl.0.06m</t>
  </si>
  <si>
    <t>7905,56</t>
  </si>
  <si>
    <t>49</t>
  </si>
  <si>
    <t>597161111</t>
  </si>
  <si>
    <t>Rigol dlážděný do lože z betonu prostého tl. 100 mm, s vyplněním a zatřením spár cementovou maltou z lomového kamene tl. do 250 mm</t>
  </si>
  <si>
    <t>-1452173159</t>
  </si>
  <si>
    <t>Poznámka k položce:
Odláždění z lomového kamene vč. vyspárování ze spár. hm. XF4 tl.0.3m (propustky a skluzy)
- cena ÚRS s koeficientem 1,25</t>
  </si>
  <si>
    <t>Trubní vedení</t>
  </si>
  <si>
    <t>50</t>
  </si>
  <si>
    <t>899623171</t>
  </si>
  <si>
    <t>Obetonování potrubí nebo zdiva stok betonem prostým v otevřeném výkopu, beton tř. C 25/30</t>
  </si>
  <si>
    <t>-888226558</t>
  </si>
  <si>
    <t>Poznámka k položce:
Propustky - Obetonování trub z betonu C25/30</t>
  </si>
  <si>
    <t>51</t>
  </si>
  <si>
    <t>899643111</t>
  </si>
  <si>
    <t>Bednění pro obetonování potrubí v otevřeném výkopu</t>
  </si>
  <si>
    <t>-404716107</t>
  </si>
  <si>
    <t>86*2+3*2*1</t>
  </si>
  <si>
    <t>Ostatní konstrukce a práce, bourání</t>
  </si>
  <si>
    <t>52</t>
  </si>
  <si>
    <t>911331135</t>
  </si>
  <si>
    <t>Silniční svodidlo s osazením sloupků zaberaněním ocelové úroveň zádržnosti H1 vzdálenosti sloupků přes 2 do 4 m jednostranné [KB1 RH1 V]</t>
  </si>
  <si>
    <t>1780952250</t>
  </si>
  <si>
    <t>53</t>
  </si>
  <si>
    <t>912211111</t>
  </si>
  <si>
    <t>Montáž směrového sloupku plastového s odrazkou prostým uložením bez betonového základu silničního</t>
  </si>
  <si>
    <t>-130518958</t>
  </si>
  <si>
    <t>Poznámka k položce:
Směrové sloupky - bílé plastové</t>
  </si>
  <si>
    <t>54</t>
  </si>
  <si>
    <t>404451500</t>
  </si>
  <si>
    <t>sloupek silniční plastový s retroreflexní fólií směrový 1200 mm</t>
  </si>
  <si>
    <t>-727067797</t>
  </si>
  <si>
    <t>55</t>
  </si>
  <si>
    <t>916231213</t>
  </si>
  <si>
    <t>Osazení chodníkového obrubníku betonového se zřízením lože, s vyplněním a zatřením spár cementovou maltou stojatého s boční opěrou z betonu prostého tř. C 12/15, do lože z betonu prostého téže značky</t>
  </si>
  <si>
    <t>1733939608</t>
  </si>
  <si>
    <t>Poznámka k položce:
Betonový obrubník ABO 2-15 do betonového lože s opěrou z betonu C25/30 XF3</t>
  </si>
  <si>
    <t>56</t>
  </si>
  <si>
    <t>592174590</t>
  </si>
  <si>
    <t>obrubník betonový chodníkový 100x15x25 cm</t>
  </si>
  <si>
    <t>519461647</t>
  </si>
  <si>
    <t>57</t>
  </si>
  <si>
    <t>592174500</t>
  </si>
  <si>
    <t>obrubník betonový chodníkový silniční vibrolisovaný 100x15x30 cm</t>
  </si>
  <si>
    <t>-325115109</t>
  </si>
  <si>
    <t>58</t>
  </si>
  <si>
    <t>919111000.R</t>
  </si>
  <si>
    <t>Řezání SC</t>
  </si>
  <si>
    <t>467444740</t>
  </si>
  <si>
    <t>Poznámka k položce:
Opatření proti vzniku reflexních trhlin, bez zálivky</t>
  </si>
  <si>
    <t>1070/5*4,2</t>
  </si>
  <si>
    <t>59</t>
  </si>
  <si>
    <t>919112111</t>
  </si>
  <si>
    <t>Řezání dilatačních spár v živičném krytu příčných nebo podélných, šířky 4 mm, hloubky do 60 mm</t>
  </si>
  <si>
    <t>735528918</t>
  </si>
  <si>
    <t>Poznámka k položce:
Profrézování drážky a zalití asf. mod. zálivkou za tepla 40x10mm</t>
  </si>
  <si>
    <t>60</t>
  </si>
  <si>
    <t>919122132</t>
  </si>
  <si>
    <t>Utěsnění dilatačních spár zálivkou za tepla v cementobetonovém nebo živičném krytu včetně adhezního nátěru s těsnicím profilem pod zálivkou, pro komůrky šířky 20 mm, hloubky 40 mm</t>
  </si>
  <si>
    <t>-1442232770</t>
  </si>
  <si>
    <t>6,4+92+92</t>
  </si>
  <si>
    <t>61</t>
  </si>
  <si>
    <t>919521140</t>
  </si>
  <si>
    <t>Zřízení silničního propustku z trub betonových nebo železobetonových DN 600 mm</t>
  </si>
  <si>
    <t>1294333167</t>
  </si>
  <si>
    <t xml:space="preserve">Poznámka k položce:
Včetně seříznutí čel do předepsaného tvaru dle místních podmínek.
- ŽB trouba vč. uložení a seříznutí ve sklonu svahu DN600 - 3 propustky
- Lože ze štěrkopísku tl.0,2m
- Betonové lože C16/20 tl.0,15m
</t>
  </si>
  <si>
    <t>62</t>
  </si>
  <si>
    <t>592211420</t>
  </si>
  <si>
    <t>trouba železobetonová 8úhelníková, zesílená D60x100x8 cm</t>
  </si>
  <si>
    <t>1161384602</t>
  </si>
  <si>
    <t>Poznámka k položce:
- ŽB trouba vč. uložení a seříznutí ve sklonu svahu DN600, 3 propustky (ztratné cca 1%)</t>
  </si>
  <si>
    <t>63</t>
  </si>
  <si>
    <t>919721293</t>
  </si>
  <si>
    <t>Vyztužení stávajícího asfaltového povrchu geomříží ze skelných vláken s geotextilií, podélná pevnost v tahu 100 kN/m</t>
  </si>
  <si>
    <t>-340696920</t>
  </si>
  <si>
    <t>Poznámka k položce:
- Napojení sanovaných okrajů a stav. kce, aplikace geomříže s pevn. min. 100kN/m, šířka 1,5m
- ODHAD : široké trhliny, profrézování+zalití N1 za horka+geomříž (2% z 8.000m2)</t>
  </si>
  <si>
    <t>3060,5</t>
  </si>
  <si>
    <t>92*2</t>
  </si>
  <si>
    <t>64</t>
  </si>
  <si>
    <t>919735111</t>
  </si>
  <si>
    <t>Řezání stávajícího živičného krytu nebo podkladu hloubky do 50 mm</t>
  </si>
  <si>
    <t>923194524</t>
  </si>
  <si>
    <t>Poznámka k položce:
- ODHAD : úzké trhliny, profrézování+zalití N1 za horka (2% z 8.000m2)
ODHAD : široké trhliny, profrézování+zalití N1 za horka+geomříž (2% z 8.000m2)</t>
  </si>
  <si>
    <t>92+6,4</t>
  </si>
  <si>
    <t>92</t>
  </si>
  <si>
    <t>65</t>
  </si>
  <si>
    <t>919735116</t>
  </si>
  <si>
    <t>Řezání stávajícího živičného krytu nebo podkladu hloubky přes 250 do 300 mm</t>
  </si>
  <si>
    <t>-391355143</t>
  </si>
  <si>
    <t>66</t>
  </si>
  <si>
    <t>966005311</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</si>
  <si>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t>
  </si>
  <si>
    <t>-1861668594</t>
  </si>
  <si>
    <t>Poznámka k položce:
Odstranění stávajících svodidel</t>
  </si>
  <si>
    <t>67</t>
  </si>
  <si>
    <t>966008113</t>
  </si>
  <si>
    <t>Bourání trubního propustku s odklizením a uložením vybouraného materiálu na skládku na vzdálenost do 3 m nebo s naložením na dopravní prostředek z trub DN přes 500 do 800 mm</t>
  </si>
  <si>
    <t>-1483434950</t>
  </si>
  <si>
    <t>Poznámka k položce:
Odstranění stávajících propustků 2 ks</t>
  </si>
  <si>
    <t>68</t>
  </si>
  <si>
    <t>976092311</t>
  </si>
  <si>
    <t>Vybourání drobných zařízení odvodňovačů, na kamenných a betonových mostech, s prozatímním zakrytím otvorů po nich bez odpadního potrubí rigolových</t>
  </si>
  <si>
    <t>-2112792199</t>
  </si>
  <si>
    <t>Poznámka k položce:
Odstranění betonových čel stávajících propustků</t>
  </si>
  <si>
    <t>997</t>
  </si>
  <si>
    <t>Přesun sutě</t>
  </si>
  <si>
    <t>69</t>
  </si>
  <si>
    <t>997221551</t>
  </si>
  <si>
    <t>Vodorovná doprava suti bez naložení, ale se složením a s hrubým urovnáním ze sypkých materiálů, na vzdálenost do 1 km</t>
  </si>
  <si>
    <t>78197949</t>
  </si>
  <si>
    <t>70</t>
  </si>
  <si>
    <t>997221559</t>
  </si>
  <si>
    <t>Vodorovná doprava suti bez naložení, ale se složením a s hrubým urovnáním Příplatek k ceně za každý další i započatý 1 km přes 1 km</t>
  </si>
  <si>
    <t>-2005752687</t>
  </si>
  <si>
    <t>4699,235*19 'Přepočtené koeficientem množství</t>
  </si>
  <si>
    <t>71</t>
  </si>
  <si>
    <t>997221571</t>
  </si>
  <si>
    <t>Vodorovná doprava vybouraných hmot bez naložení, ale se složením a s hrubým urovnáním na vzdálenost do 1 km</t>
  </si>
  <si>
    <t>-954304320</t>
  </si>
  <si>
    <t>Poznámka k položce:
Svodidla</t>
  </si>
  <si>
    <t>72</t>
  </si>
  <si>
    <t>997221579</t>
  </si>
  <si>
    <t>Vodorovná doprava vybouraných hmot bez naložení, ale se složením a s hrubým urovnáním na vzdálenost Příplatek k ceně za každý další i započatý 1 km přes 1 km</t>
  </si>
  <si>
    <t>-1106772141</t>
  </si>
  <si>
    <t>16,367*19 'Přepočtené koeficientem množství</t>
  </si>
  <si>
    <t>73</t>
  </si>
  <si>
    <t>997221611</t>
  </si>
  <si>
    <t>Nakládání na dopravní prostředky pro vodorovnou dopravu suti</t>
  </si>
  <si>
    <t>-334959933</t>
  </si>
  <si>
    <t>74</t>
  </si>
  <si>
    <t>997221815</t>
  </si>
  <si>
    <t>Poplatek za uložení stavebního odpadu na skládce (skládkovné) betonového</t>
  </si>
  <si>
    <t>-577113800</t>
  </si>
  <si>
    <t>314,319</t>
  </si>
  <si>
    <t>4231,937</t>
  </si>
  <si>
    <t>150,015</t>
  </si>
  <si>
    <t>0,34</t>
  </si>
  <si>
    <t>75</t>
  </si>
  <si>
    <t>997221845</t>
  </si>
  <si>
    <t>Poplatek za uložení stavebního odpadu na skládce (skládkovné) asfaltového bez obsahu dehtu</t>
  </si>
  <si>
    <t>40030108</t>
  </si>
  <si>
    <t>1893,24</t>
  </si>
  <si>
    <t>76</t>
  </si>
  <si>
    <t>997221855</t>
  </si>
  <si>
    <t>Poplatek za uložení stavebního odpadu na skládce (skládkovné) zeminy a kameniva</t>
  </si>
  <si>
    <t>1052018889</t>
  </si>
  <si>
    <t>2276,8*1,6</t>
  </si>
  <si>
    <t>130,239*1,6</t>
  </si>
  <si>
    <t>998</t>
  </si>
  <si>
    <t>Přesun hmot</t>
  </si>
  <si>
    <t>77</t>
  </si>
  <si>
    <t>998225111</t>
  </si>
  <si>
    <t>Přesun hmot pro komunikace s krytem z kameniva, monolitickým betonovým nebo živičným dopravní vzdálenost do 200 m jakékoliv délky objektu</t>
  </si>
  <si>
    <t>2059967154</t>
  </si>
  <si>
    <t>78</t>
  </si>
  <si>
    <t>998225195</t>
  </si>
  <si>
    <t>Přesun hmot pro komunikace s krytem z kameniva, monolitickým betonovým nebo živičným Příplatek k ceně za zvětšený přesun přes vymezenou největší dopravní vzdálenost za každých dalších 5000 m přes 5000 m</t>
  </si>
  <si>
    <t>1834712660</t>
  </si>
  <si>
    <t>3687,803*2 'Přepočtené koeficientem množství</t>
  </si>
  <si>
    <t>SO104_část SO104A - SO104A_REKONSTRUKCE SILNICE II/335, NOVÁ VES - UHL. JANOVICE</t>
  </si>
  <si>
    <t>113107122</t>
  </si>
  <si>
    <t>Odstranění podkladů nebo krytů s přemístěním hmot na skládku na vzdálenost do 3 m nebo s naložením na dopravní prostředek v ploše jednotlivě do 50 m2 z kameniva hrubého drceného, o tl. vrstvy přes 100 do 200 mm</t>
  </si>
  <si>
    <t>-1069558105</t>
  </si>
  <si>
    <t>Poznámka k položce:
Stržení krajnic</t>
  </si>
  <si>
    <t>15,28*0,5</t>
  </si>
  <si>
    <t>113107124</t>
  </si>
  <si>
    <t>Odstranění podkladů nebo krytů s přemístěním hmot na skládku na vzdálenost do 3 m nebo s naložením na dopravní prostředek v ploše jednotlivě do 50 m2 z kameniva hrubého drceného, o tl. vrstvy přes 300 do 400 mm</t>
  </si>
  <si>
    <t>-1757684428</t>
  </si>
  <si>
    <t>Poznámka k položce:
Odbourání a odtěžení konstrukce vozovky uvažované tl. 0,32 m</t>
  </si>
  <si>
    <t>113154124</t>
  </si>
  <si>
    <t>Frézování živičného podkladu nebo krytu s naložením na dopravní prostředek plochy do 500 m2 bez překážek v trase pruhu šířky přes 0,5 m do 1 m, tloušťky vrstvy 100 mm</t>
  </si>
  <si>
    <t>2137705117</t>
  </si>
  <si>
    <t>Poznámka k položce:
Frézování krytu vozovky průměrné tl. 0,02 - 0,06 m</t>
  </si>
  <si>
    <t>131201101</t>
  </si>
  <si>
    <t>Hloubení nezapažených jam a zářezů s urovnáním dna do předepsaného profilu a spádu v hornině tř. 3 do 100 m3</t>
  </si>
  <si>
    <t>844602884</t>
  </si>
  <si>
    <t>Poznámka k položce:
Výkop pro AZ</t>
  </si>
  <si>
    <t>-1125654065</t>
  </si>
  <si>
    <t>4*(0,35*0,35*0,4)</t>
  </si>
  <si>
    <t>-1116115693</t>
  </si>
  <si>
    <t>16,8</t>
  </si>
  <si>
    <t>-1567910396</t>
  </si>
  <si>
    <t>16,8*10 'Přepočtené koeficientem množství</t>
  </si>
  <si>
    <t>-1398375793</t>
  </si>
  <si>
    <t>56*0,3</t>
  </si>
  <si>
    <t>1178043948</t>
  </si>
  <si>
    <t>171101103</t>
  </si>
  <si>
    <t>Uložení sypaniny do násypů s rozprostřením sypaniny ve vrstvách a s hrubým urovnáním zhutněných s uzavřením povrchu násypu z hornin soudržných s předepsanou mírou zhutnění v procentech výsledků zkoušek Proctor-Standard (dále jen PS) přes 96 do 100 % PS</t>
  </si>
  <si>
    <t>1869140407</t>
  </si>
  <si>
    <t>Poznámka k položce:
Dosypávka z vhodné zeminy</t>
  </si>
  <si>
    <t>-390968609</t>
  </si>
  <si>
    <t>0,3*1,6</t>
  </si>
  <si>
    <t>2001321832</t>
  </si>
  <si>
    <t>Poznámka k položce:
Aktivní zóna</t>
  </si>
  <si>
    <t>-1957622571</t>
  </si>
  <si>
    <t>56,03*0,3*1,6</t>
  </si>
  <si>
    <t>-1481252201</t>
  </si>
  <si>
    <t>316355210</t>
  </si>
  <si>
    <t>-1671374473</t>
  </si>
  <si>
    <t>-1655620391</t>
  </si>
  <si>
    <t>56*0,3*1,6*0,1</t>
  </si>
  <si>
    <t>-1946991906</t>
  </si>
  <si>
    <t>-681810128</t>
  </si>
  <si>
    <t>-1004966326</t>
  </si>
  <si>
    <t>43468167</t>
  </si>
  <si>
    <t>-1611191270</t>
  </si>
  <si>
    <t>344008157</t>
  </si>
  <si>
    <t>-255849573</t>
  </si>
  <si>
    <t>-957767608</t>
  </si>
  <si>
    <t>45,46</t>
  </si>
  <si>
    <t>1956586369</t>
  </si>
  <si>
    <t>-1739339989</t>
  </si>
  <si>
    <t>-607448493</t>
  </si>
  <si>
    <t>7,5*2</t>
  </si>
  <si>
    <t>-559303773</t>
  </si>
  <si>
    <t>1753142732</t>
  </si>
  <si>
    <t>-1104738669</t>
  </si>
  <si>
    <t>59657687</t>
  </si>
  <si>
    <t>215141067</t>
  </si>
  <si>
    <t>51,067*19 'Přepočtené koeficientem množství</t>
  </si>
  <si>
    <t>-1961914724</t>
  </si>
  <si>
    <t>-840299319</t>
  </si>
  <si>
    <t>4,431</t>
  </si>
  <si>
    <t>61,09</t>
  </si>
  <si>
    <t>-215119901</t>
  </si>
  <si>
    <t>11,169</t>
  </si>
  <si>
    <t>29935807</t>
  </si>
  <si>
    <t>13,1*1,6</t>
  </si>
  <si>
    <t>-1672264243</t>
  </si>
  <si>
    <t>-464688876</t>
  </si>
  <si>
    <t>32,638*2 'Přepočtené koeficientem množství</t>
  </si>
  <si>
    <t>SO104_část SO104B - SO104B_REKONSTRUKCE SILNICE II/335, NOVÁ VES - UHL. JANOVICE</t>
  </si>
  <si>
    <t>113107112</t>
  </si>
  <si>
    <t>Odstranění podkladů nebo krytů s přemístěním hmot na skládku na vzdálenost do 3 m nebo s naložením na dopravní prostředek v ploše jednotlivě do 50 m2 z kameniva těženého, o tl. vrstvy přes 100 do 200 mm</t>
  </si>
  <si>
    <t>1340728855</t>
  </si>
  <si>
    <t>Poznámka k položce:
Odtěžení nezpevněné konstrukce sjezdů tl. 0,15 m</t>
  </si>
  <si>
    <t>-1136369662</t>
  </si>
  <si>
    <t>564851111</t>
  </si>
  <si>
    <t>Podklad ze štěrkodrti ŠD s rozprostřením a zhutněním, po zhutnění tl. 150 mm</t>
  </si>
  <si>
    <t>-1214796343</t>
  </si>
  <si>
    <t>Poznámka k položce:
Zpevnění sjezdů ze ŠD tl. 0,15 m</t>
  </si>
  <si>
    <t>286891369</t>
  </si>
  <si>
    <t>1557615588</t>
  </si>
  <si>
    <t>52,911*19 'Přepočtené koeficientem množství</t>
  </si>
  <si>
    <t>-698517260</t>
  </si>
  <si>
    <t>-673878592</t>
  </si>
  <si>
    <t>-2098222617</t>
  </si>
  <si>
    <t>1603097687</t>
  </si>
  <si>
    <t>49,381*2 'Přepočtené koeficientem množství</t>
  </si>
  <si>
    <t>SO105_část SO105 - SO105_REKONSTRUKCE SILNICE II/335, UHL. JANOVICE - PRŮTAH</t>
  </si>
  <si>
    <t>1907012830</t>
  </si>
  <si>
    <t>609833481</t>
  </si>
  <si>
    <t>113107225</t>
  </si>
  <si>
    <t>Odstranění podkladů nebo krytů s přemístěním hmot na skládku na vzdálenost do 20 m nebo s naložením na dopravní prostředek v ploše jednotlivě přes 200 m2 z kameniva hrubého drceného, o tl. vrstvy přes 400 do 500 mm</t>
  </si>
  <si>
    <t>833074432</t>
  </si>
  <si>
    <t>Poznámka k položce:
Odbourání a odtěžení okrajů konstrukce vozovky 1465,69 m3
Uvažovaná tloušťka 410 mm</t>
  </si>
  <si>
    <t>1465,69/0,41</t>
  </si>
  <si>
    <t>-126131413</t>
  </si>
  <si>
    <t>Poznámka k položce:
Frézování krytu vozovky tl. 0,07 m</t>
  </si>
  <si>
    <t>250,2395/0,07</t>
  </si>
  <si>
    <t>113202111</t>
  </si>
  <si>
    <t>Vytrhání obrub s vybouráním lože, s přemístěním hmot na skládku na vzdálenost do 3 m nebo s naložením na dopravní prostředek z krajníků nebo obrubníků stojatých</t>
  </si>
  <si>
    <t>2039630257</t>
  </si>
  <si>
    <t>Poznámka k položce:
Odstranění stávajících betonových sil. obrubníků</t>
  </si>
  <si>
    <t>121101103</t>
  </si>
  <si>
    <t>Sejmutí ornice nebo lesní půdy s vodorovným přemístěním na hromady v místě upotřebení nebo na dočasné či trvalé skládky se složením, na vzdálenost přes 100 do 250 m</t>
  </si>
  <si>
    <t>-579847520</t>
  </si>
  <si>
    <t>Poznámka k položce:
Sejmutí ornice tl. 0,2 m</t>
  </si>
  <si>
    <t>973,8*0,2</t>
  </si>
  <si>
    <t>122201103</t>
  </si>
  <si>
    <t>Odkopávky a prokopávky nezapažené s přehozením výkopku na vzdálenost do 3 m nebo s naložením na dopravní prostředek v hornině tř. 3 přes 1 000 do 5 000 m3</t>
  </si>
  <si>
    <t>1500901754</t>
  </si>
  <si>
    <t>Poznámka k položce:
Výkop pro AZ, UV a přípojky</t>
  </si>
  <si>
    <t>476500301</t>
  </si>
  <si>
    <t>Poznámka k položce:
Odstranění stávajících propustků včetně betonových čel 6 ks; 66,65 m</t>
  </si>
  <si>
    <t>1,21*1,21*66,65+0,32*66,65</t>
  </si>
  <si>
    <t>-1874619780</t>
  </si>
  <si>
    <t>3919,64*0,3</t>
  </si>
  <si>
    <t>-1732709906</t>
  </si>
  <si>
    <t>1029158724</t>
  </si>
  <si>
    <t>527214736</t>
  </si>
  <si>
    <t>-674214567</t>
  </si>
  <si>
    <t>Poznámka k položce:
Zásyp UV, propustků, přípojek</t>
  </si>
  <si>
    <t>181202305</t>
  </si>
  <si>
    <t>Úprava pláně na stavbách dálnic na násypech se zhutněním</t>
  </si>
  <si>
    <t>1914759686</t>
  </si>
  <si>
    <t>182301122</t>
  </si>
  <si>
    <t>Rozprostření a urovnání ornice ve svahu sklonu přes 1:5 při souvislé ploše do 500 m2, tl. vrstvy přes 100 do 150 mm</t>
  </si>
  <si>
    <t>-1034541998</t>
  </si>
  <si>
    <t>64392138</t>
  </si>
  <si>
    <t>Poznámka k položce:
Trativod PVC DN 150</t>
  </si>
  <si>
    <t>1228728120</t>
  </si>
  <si>
    <t>1103494221</t>
  </si>
  <si>
    <t>26,3*1,12</t>
  </si>
  <si>
    <t>1912499040</t>
  </si>
  <si>
    <t>26,3*5*1,12</t>
  </si>
  <si>
    <t>-814546910</t>
  </si>
  <si>
    <t>-1648157685</t>
  </si>
  <si>
    <t>Poznámka k položce:
- Lože ze štěrkopísku tl. 0,2 m
- Obsyp pro trativod PVC DN 150 (0,15m3/m)</t>
  </si>
  <si>
    <t>112,62*0,2</t>
  </si>
  <si>
    <t>346,14*0,15</t>
  </si>
  <si>
    <t>405009709</t>
  </si>
  <si>
    <t>311688577</t>
  </si>
  <si>
    <t>-2117832617</t>
  </si>
  <si>
    <t>1982150894</t>
  </si>
  <si>
    <t>346,14*0,4*0,1</t>
  </si>
  <si>
    <t>-966604462</t>
  </si>
  <si>
    <t>-1624318222</t>
  </si>
  <si>
    <t>3919,64*0,3*1,6*0,1</t>
  </si>
  <si>
    <t>-93823463</t>
  </si>
  <si>
    <t>564871116</t>
  </si>
  <si>
    <t>Podklad ze štěrkodrti ŠD s rozprostřením a zhutněním, po zhutnění tl. 300 mm</t>
  </si>
  <si>
    <t>-900920262</t>
  </si>
  <si>
    <t>Poznámka k položce:
Aktivní zóna (např. ŠD 0/63) tl. 0,3m</t>
  </si>
  <si>
    <t>432255007</t>
  </si>
  <si>
    <t>1779414578</t>
  </si>
  <si>
    <t>-157589679</t>
  </si>
  <si>
    <t>1493908283</t>
  </si>
  <si>
    <t>682873428</t>
  </si>
  <si>
    <t>-497579119</t>
  </si>
  <si>
    <t>863482727</t>
  </si>
  <si>
    <t>3576,4</t>
  </si>
  <si>
    <t>-2084080124</t>
  </si>
  <si>
    <t xml:space="preserve">Poznámka k položce:
Odláždění z lomového kamene vč. vyspárování ze spár. hm. XF4 tl.0.3m (propustky a skluzy včetně předláždění čela stávajícího propustku)
</t>
  </si>
  <si>
    <t>871310310</t>
  </si>
  <si>
    <t>Montáž kanalizačního potrubí z plastů z polypropylenu PP hladkého plnostěnného SN 10 DN 150</t>
  </si>
  <si>
    <t>1961716724</t>
  </si>
  <si>
    <t>286171020</t>
  </si>
  <si>
    <t>trubka kanalizační PP SN 10, dl. 1m, DN 160</t>
  </si>
  <si>
    <t>-1091127520</t>
  </si>
  <si>
    <t>895941111</t>
  </si>
  <si>
    <t>Zřízení vpusti kanalizační uliční z betonových dílců typ UV-50 normální</t>
  </si>
  <si>
    <t>-1391457953</t>
  </si>
  <si>
    <t>Poznámka k položce:
Sestava UV 3 ks a´ 5 dílů po 0,5 m (2,5 m)</t>
  </si>
  <si>
    <t>592238200</t>
  </si>
  <si>
    <t>vpusť betonová uliční /skruž/ 29x50x5 cm</t>
  </si>
  <si>
    <t>-910016841</t>
  </si>
  <si>
    <t>3*3</t>
  </si>
  <si>
    <t>592238210</t>
  </si>
  <si>
    <t>vpusť betonová uliční prstenec 18x66x10 cm</t>
  </si>
  <si>
    <t>503824787</t>
  </si>
  <si>
    <t>592238220</t>
  </si>
  <si>
    <t>vpusť betonová uliční dno s výtokem 62,6 x 49,5 x 5 cm</t>
  </si>
  <si>
    <t>916326306</t>
  </si>
  <si>
    <t>592238740</t>
  </si>
  <si>
    <t>koš vysoký pro uliční vpusti, žárově zinkovaný plech,pro rám 500/300</t>
  </si>
  <si>
    <t>-816121122</t>
  </si>
  <si>
    <t>592238760</t>
  </si>
  <si>
    <t>rám zabetonovaný pro uliční vpusti 500/500 mm</t>
  </si>
  <si>
    <t>-1909000154</t>
  </si>
  <si>
    <t>592238780</t>
  </si>
  <si>
    <t>mříž vtoková pro uliční vpusti 500/500 mm</t>
  </si>
  <si>
    <t>-1383050848</t>
  </si>
  <si>
    <t>-1356753645</t>
  </si>
  <si>
    <t>1680704208</t>
  </si>
  <si>
    <t>76,19*2+5*2*1</t>
  </si>
  <si>
    <t>1695164460</t>
  </si>
  <si>
    <t>1231851256</t>
  </si>
  <si>
    <t>491</t>
  </si>
  <si>
    <t>1855354435</t>
  </si>
  <si>
    <t>581926091</t>
  </si>
  <si>
    <t>-1096992687</t>
  </si>
  <si>
    <t>502/5*6,5</t>
  </si>
  <si>
    <t>-1809495190</t>
  </si>
  <si>
    <t>-1060749694</t>
  </si>
  <si>
    <t>531405951</t>
  </si>
  <si>
    <t>2076605687</t>
  </si>
  <si>
    <t>2036765382</t>
  </si>
  <si>
    <t>938902111</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</si>
  <si>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do 0,15 m3/m</t>
  </si>
  <si>
    <t>1180388268</t>
  </si>
  <si>
    <t>Poznámka k položce:
Prohloubení příkopů (48,88 m3)</t>
  </si>
  <si>
    <t>384,16+5,71</t>
  </si>
  <si>
    <t>938909612</t>
  </si>
  <si>
    <t>Čištění krajnic odstraněním nánosu (ulehlého, popř. zaježděného) naneseného vlivem silničního provozu, s přemístěním na hromady na vzdálenost do 50 m nebo s naložením na dopravní prostředek, ale bez složení průměrné tloušťky přes 100 do 200 mm</t>
  </si>
  <si>
    <t>-522776924</t>
  </si>
  <si>
    <t>Poznámka k položce:
Stržení krajnic tl. 0,15 m, š. 0,5 m</t>
  </si>
  <si>
    <t>(384,16+5,71)*0,5</t>
  </si>
  <si>
    <t>-439833205</t>
  </si>
  <si>
    <t>Poznámka k položce:
Odstranění stávajících propustků 6 ks</t>
  </si>
  <si>
    <t>966008222</t>
  </si>
  <si>
    <t>Bourání odvodňovacího žlabu s odklizením a uložením vybouraného materiálu na skládku na vzdálenost do 10 m nebo s naložením na dopravní prostředek betonového nebo polymerbetonového s krycím roštem šířky přes 200 mm</t>
  </si>
  <si>
    <t>-1532665293</t>
  </si>
  <si>
    <t>Poznámka k položce:
Odstranění příčného žlabu včetně litinových mříží</t>
  </si>
  <si>
    <t>-1079116818</t>
  </si>
  <si>
    <t>6*2</t>
  </si>
  <si>
    <t>1037852441</t>
  </si>
  <si>
    <t>3555,53</t>
  </si>
  <si>
    <t>625,599</t>
  </si>
  <si>
    <t>6825,456</t>
  </si>
  <si>
    <t>1881,427</t>
  </si>
  <si>
    <t>-2078486185</t>
  </si>
  <si>
    <t>2010183975</t>
  </si>
  <si>
    <t>364020643</t>
  </si>
  <si>
    <t>250,2395*2,5</t>
  </si>
  <si>
    <t>590057956</t>
  </si>
  <si>
    <t>118,91*1,6</t>
  </si>
  <si>
    <t>4147*1,6</t>
  </si>
  <si>
    <t>-657856139</t>
  </si>
  <si>
    <t>-688392653</t>
  </si>
  <si>
    <t>589,947*2 'Přepočtené koeficientem množství</t>
  </si>
  <si>
    <t>SO105_část SO105A - SO105A_REKONSTRUKCE SILNICE II/335, UHL. JANOVICE - PRŮTAH</t>
  </si>
  <si>
    <t>113106242</t>
  </si>
  <si>
    <t>Rozebrání dlažeb a dílců komunikací pro pěší, vozovek a ploch s přemístěním hmot na skládku na vzdálenost do 3 m nebo s naložením na dopravní prostředek vozovek a ploch, s jakoukoliv výplní spár v ploše jednotlivě přes 200 m2 ze silničních dílců jakýchkoliv rozměrů, s ložem z kameniva nebo živice cementovou maltou se spárami zalitými</t>
  </si>
  <si>
    <t>1188814263</t>
  </si>
  <si>
    <t>Poznámka k položce:
Obnova chodníku ze stávajících bet. panelů</t>
  </si>
  <si>
    <t>116511812</t>
  </si>
  <si>
    <t>Poznámka k položce:
Odbourání živ. krytu chodníku - podsyp (lože) uvažovaná tl. 0,30 m</t>
  </si>
  <si>
    <t>113107141</t>
  </si>
  <si>
    <t>Odstranění podkladů nebo krytů s přemístěním hmot na skládku na vzdálenost do 3 m nebo s naložením na dopravní prostředek v ploše jednotlivě do 50 m2 živičných, o tl. vrstvy do 50 mm</t>
  </si>
  <si>
    <t>-1020128349</t>
  </si>
  <si>
    <t>Poznámka k položce:
Odbourání živ. krytu chodníku tl. 0,04 m</t>
  </si>
  <si>
    <t>113107165</t>
  </si>
  <si>
    <t>Odstranění podkladů nebo krytů s přemístěním hmot na skládku na vzdálenost do 20 m nebo s naložením na dopravní prostředek v ploše jednotlivě přes 50 m2 do 200 m2 z kameniva hrubého drceného, o tl. vrstvy přes 400 do 500 mm</t>
  </si>
  <si>
    <t>-575704764</t>
  </si>
  <si>
    <t>Poznámka k položce:
Odbourání a odtěžení konstrukce vozovky 40,43 m3
- uvažovaná tl. 0,41 m</t>
  </si>
  <si>
    <t>40,43/0,41</t>
  </si>
  <si>
    <t>-1415784433</t>
  </si>
  <si>
    <t>Poznámka k položce:
Odbourání a odtěžení konstrukce vozovky 40,43 m3 tl. 0,07 m</t>
  </si>
  <si>
    <t>98,61</t>
  </si>
  <si>
    <t>114203101</t>
  </si>
  <si>
    <t>Rozebrání dlažeb nebo záhozů s naložením na dopravní prostředek dlažeb z lomového kamene nebo betonových tvárnic na sucho nebo se spárami vyplněnými pískem nebo drnem</t>
  </si>
  <si>
    <t>-1348068010</t>
  </si>
  <si>
    <t>Poznámka k položce:
Předláždění chodníku stávající dlažbou 60 mm + nové pískové lože tl. 0.03m</t>
  </si>
  <si>
    <t>183,96*0,06</t>
  </si>
  <si>
    <t>114203201</t>
  </si>
  <si>
    <t>Očištění lomového kamene nebo betonových tvárnic získaných při rozebrání dlažeb, záhozů, rovnanin a soustřeďovacích staveb od hlíny nebo písku</t>
  </si>
  <si>
    <t>-551456369</t>
  </si>
  <si>
    <t>122102202</t>
  </si>
  <si>
    <t>Odkopávky a prokopávky nezapažené pro silnice s přemístěním výkopku v příčných profilech na vzdálenost do 15 m nebo s naložením na dopravní prostředek v horninách tř. 1 a 2 přes 100 do 1 000 m3</t>
  </si>
  <si>
    <t>592076929</t>
  </si>
  <si>
    <t>183,96*0,03</t>
  </si>
  <si>
    <t>-668332585</t>
  </si>
  <si>
    <t>-525768811</t>
  </si>
  <si>
    <t>Poznámka k položce:
Podkladní vrstva ze ŠD tl. 0,15 m</t>
  </si>
  <si>
    <t>541745122</t>
  </si>
  <si>
    <t>Poznámka k položce:
Štěrkodrť - ŠDA tl. 0,20m (chodníky + vozovky)</t>
  </si>
  <si>
    <t>183,96</t>
  </si>
  <si>
    <t>629066330</t>
  </si>
  <si>
    <t>-494583190</t>
  </si>
  <si>
    <t>1815750820</t>
  </si>
  <si>
    <t>-1467885810</t>
  </si>
  <si>
    <t>98,61*2</t>
  </si>
  <si>
    <t>-1702035411</t>
  </si>
  <si>
    <t>-1795800826</t>
  </si>
  <si>
    <t>578143133</t>
  </si>
  <si>
    <t>Litý asfalt MA 11 (LAS) s rozprostřením z modifikovaného asfaltu v pruhu šířky do 3 m tl. 40 mm</t>
  </si>
  <si>
    <t>670991122</t>
  </si>
  <si>
    <t>Poznámka k položce:
Napojení chodníku z Litého asfaltu MA I tl. 0.04m</t>
  </si>
  <si>
    <t>578901112</t>
  </si>
  <si>
    <t>Zdrsňovací posyp litého asfaltu z kameniva drobného drceného obaleného asfaltem se zaválcováním a s odstraněním přebytečného materiálu s povrchu, v množství 6 kg/m2</t>
  </si>
  <si>
    <t>-214552455</t>
  </si>
  <si>
    <t>581114113</t>
  </si>
  <si>
    <t>Kryt z prostého betonu komunikací pro pěší tl. 100 mm</t>
  </si>
  <si>
    <t>-577882822</t>
  </si>
  <si>
    <t>Poznámka k položce:
Podkladní beton z C 25/30 XF3 pod MA tl. 0,25m (výměra x koef. 2,5)</t>
  </si>
  <si>
    <t>16,3*2,5</t>
  </si>
  <si>
    <t>584121111</t>
  </si>
  <si>
    <t>Osazení silničních dílců ze železového betonu s podkladem z kameniva těženého do tl. 40 mm jakéhokoliv druhu a velikosti</t>
  </si>
  <si>
    <t>230832035</t>
  </si>
  <si>
    <t>Poznámka k položce:
Obnova chodníku ze stávajících bet. panelů
- předpokládá se výměna způsobená poškozením při manipulaci 10%</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</si>
  <si>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</si>
  <si>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</si>
  <si>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-456482652</t>
  </si>
  <si>
    <t>915600000R</t>
  </si>
  <si>
    <t>Nalepovací pásy s reliéfním povrchem</t>
  </si>
  <si>
    <t>1561990031</t>
  </si>
  <si>
    <t>Řezání dilatačních spár v čerstvém cementobetonovém krytu vytvoření komůrky pro těsnící zálivku šířky 20 mm, hloubky 40 mm</t>
  </si>
  <si>
    <t>1956744430</t>
  </si>
  <si>
    <t>Poznámka k položce:
Odhad : 1070 m ... a´ 50m šířky 9,5m
Ve všech studených pracovních spojích obrusné vrstvy bude profrézována drážka 40x10mm,
která bude zalita zálivkou z modifikovaného asfaltu za horku typu N2 dle ČSN EN 14188-1.</t>
  </si>
  <si>
    <t>490,32/5*6,5</t>
  </si>
  <si>
    <t>-1083921617</t>
  </si>
  <si>
    <t>1724701581</t>
  </si>
  <si>
    <t>1679929368</t>
  </si>
  <si>
    <t>-1088352972</t>
  </si>
  <si>
    <t>215,654*19 'Přepočtené koeficientem množství</t>
  </si>
  <si>
    <t>642170120</t>
  </si>
  <si>
    <t>-2109158752</t>
  </si>
  <si>
    <t>100,516</t>
  </si>
  <si>
    <t>91,707</t>
  </si>
  <si>
    <t>401881569</t>
  </si>
  <si>
    <t>25,244</t>
  </si>
  <si>
    <t>1,401</t>
  </si>
  <si>
    <t>-1289449523</t>
  </si>
  <si>
    <t>5,519*1,6</t>
  </si>
  <si>
    <t>4,29*1,6</t>
  </si>
  <si>
    <t>1068722719</t>
  </si>
  <si>
    <t>-1652315228</t>
  </si>
  <si>
    <t>41,66*2 'Přepočtené koeficientem množství</t>
  </si>
  <si>
    <t>SO105_část SO105B - SO105B_REKONSTRUKCE SILNICE II/335, UHL. JANOVICE - PRŮTAH</t>
  </si>
  <si>
    <t>1335713100</t>
  </si>
  <si>
    <t>Poznámka k položce:
Odtěžení nezpevnéné konstrukce sjezdů tl. 0,15 m</t>
  </si>
  <si>
    <t>113107142</t>
  </si>
  <si>
    <t>Odstranění podkladů nebo krytů s přemístěním hmot na skládku na vzdálenost do 3 m nebo s naložením na dopravní prostředek v ploše jednotlivě do 50 m2 živičných, o tl. vrstvy přes 50 do 100 mm</t>
  </si>
  <si>
    <t>40276071</t>
  </si>
  <si>
    <t>Poznámka k položce:
Odbourání živ. krytu sjezdu tl.0.10m</t>
  </si>
  <si>
    <t>455956029</t>
  </si>
  <si>
    <t>1595405787</t>
  </si>
  <si>
    <t>Poznámka k položce:
Zpevnění sjezdů a stání ze ŠD tl. 0,15 m</t>
  </si>
  <si>
    <t>-107387568</t>
  </si>
  <si>
    <t>Poznámka k položce:
Štěrkodrť - ŠDA tl. 0,20m (NK komunikace)</t>
  </si>
  <si>
    <t>24,4</t>
  </si>
  <si>
    <t>778449259</t>
  </si>
  <si>
    <t>1813631425</t>
  </si>
  <si>
    <t>1593994202</t>
  </si>
  <si>
    <t>-442652554</t>
  </si>
  <si>
    <t>-323387083</t>
  </si>
  <si>
    <t>24,844+6,169</t>
  </si>
  <si>
    <t>606026339</t>
  </si>
  <si>
    <t>31,013</t>
  </si>
  <si>
    <t>31,013*19 'Přepočtené koeficientem množství</t>
  </si>
  <si>
    <t>-388518703</t>
  </si>
  <si>
    <t>-1572277109</t>
  </si>
  <si>
    <t>6,169</t>
  </si>
  <si>
    <t>2111626391</t>
  </si>
  <si>
    <t>0,76*1,6+23,628</t>
  </si>
  <si>
    <t>-1953748997</t>
  </si>
  <si>
    <t>-500761678</t>
  </si>
  <si>
    <t>0*2 'Přepočtené koeficientem množství</t>
  </si>
  <si>
    <t>SO105_část SO105C - SO105C_REKONSTRUKCE SILNICE II/335, UHL. JANOVICE - PRŮTAH</t>
  </si>
  <si>
    <t>-2038353279</t>
  </si>
  <si>
    <t>Poznámka k položce:
Stržení krajnic tl.0.15, š. 0.5, d. 10,6 m</t>
  </si>
  <si>
    <t>10,6*0,5</t>
  </si>
  <si>
    <t>113107125</t>
  </si>
  <si>
    <t>Odstranění podkladů nebo krytů s přemístěním hmot na skládku na vzdálenost do 3 m nebo s naložením na dopravní prostředek v ploše jednotlivě do 50 m2 z kameniva hrubého drceného, o tl. vrstvy přes 400 do 500 mm</t>
  </si>
  <si>
    <t>-940571807</t>
  </si>
  <si>
    <t>Poznámka k položce:
Odbourání a odtěžení konstrukce vozovky tl.0.48-0.07 30,07 m3 (73,34 m2 x 0,41 m)</t>
  </si>
  <si>
    <t>1603480894</t>
  </si>
  <si>
    <t>Poznámka k položce:
Frézování krytu vozovky tl. 0,07 m 5,13 m3 (73,34 m2 x 0,077 m)</t>
  </si>
  <si>
    <t>73,34</t>
  </si>
  <si>
    <t>36805034</t>
  </si>
  <si>
    <t>3,7*0,2</t>
  </si>
  <si>
    <t>122201101</t>
  </si>
  <si>
    <t>Odkopávky a prokopávky nezapažené s přehozením výkopku na vzdálenost do 3 m nebo s naložením na dopravní prostředek v hornině tř. 3 do 100 m3</t>
  </si>
  <si>
    <t>1516562783</t>
  </si>
  <si>
    <t>162702111</t>
  </si>
  <si>
    <t>Vodorovné přemístění drnu na suchu na vzdálenost přes 5000 do 6000 m</t>
  </si>
  <si>
    <t>2094140503</t>
  </si>
  <si>
    <t>162702119</t>
  </si>
  <si>
    <t>Vodorovné přemístění drnu na suchu Příplatek k ceně za každých dalších i započatých 1000 m</t>
  </si>
  <si>
    <t>1888019712</t>
  </si>
  <si>
    <t>73,34*4 'Přepočtené koeficientem množství</t>
  </si>
  <si>
    <t>167101101</t>
  </si>
  <si>
    <t>Nakládání, skládání a překládání neulehlého výkopku nebo sypaniny nakládání, množství do 100 m3, z hornin tř. 1 až 4</t>
  </si>
  <si>
    <t>-234122757</t>
  </si>
  <si>
    <t>Poznámka k položce:
Pro aktivní zónu tl. 0,3 m</t>
  </si>
  <si>
    <t>73,34*0,3</t>
  </si>
  <si>
    <t>1752518721</t>
  </si>
  <si>
    <t>167102111</t>
  </si>
  <si>
    <t>Nakládání drnu ze skládky</t>
  </si>
  <si>
    <t>-1114235022</t>
  </si>
  <si>
    <t>171101104</t>
  </si>
  <si>
    <t>Uložení sypaniny do násypů s rozprostřením sypaniny ve vrstvách a s hrubým urovnáním zhutněných s uzavřením povrchu násypu z hornin soudržných s předepsanou mírou zhutnění v procentech výsledků zkoušek Proctor-Standard (dále jen PS) přes 100 do 102 % PS</t>
  </si>
  <si>
    <t>-1258003463</t>
  </si>
  <si>
    <t>1064814214</t>
  </si>
  <si>
    <t>0,530*1,6</t>
  </si>
  <si>
    <t>-41970407</t>
  </si>
  <si>
    <t>252976636</t>
  </si>
  <si>
    <t>181301102</t>
  </si>
  <si>
    <t>Rozprostření a urovnání ornice v rovině nebo ve svahu sklonu do 1:5 při souvislé ploše do 500 m2, tl. vrstvy přes 100 do 150 mm</t>
  </si>
  <si>
    <t>1664381757</t>
  </si>
  <si>
    <t>103641010</t>
  </si>
  <si>
    <t xml:space="preserve">zemina pro terénní úpravy -  ornice</t>
  </si>
  <si>
    <t>782274158</t>
  </si>
  <si>
    <t>3,67*0,15*1,6</t>
  </si>
  <si>
    <t>181411131</t>
  </si>
  <si>
    <t>Založení trávníku na půdě předem připravené plochy do 1000 m2 výsevem včetně utažení parkového v rovině nebo na svahu do 1:5</t>
  </si>
  <si>
    <t>1435352486</t>
  </si>
  <si>
    <t>005724100</t>
  </si>
  <si>
    <t>osivo směs travní parková</t>
  </si>
  <si>
    <t>kg</t>
  </si>
  <si>
    <t>1573266381</t>
  </si>
  <si>
    <t>3,67*0,5</t>
  </si>
  <si>
    <t>1,835*0,015 'Přepočtené koeficientem množství</t>
  </si>
  <si>
    <t>1786605011</t>
  </si>
  <si>
    <t>-1625160778</t>
  </si>
  <si>
    <t>Poznámka k položce:
Pro aktivní zónu tl. 0,3 m
10% z objemu zeminy</t>
  </si>
  <si>
    <t>(73,34*0,3)*1,6*0,1</t>
  </si>
  <si>
    <t>-585748838</t>
  </si>
  <si>
    <t>-96525901</t>
  </si>
  <si>
    <t>-1543009459</t>
  </si>
  <si>
    <t>Poznámka k položce:
Směs stmelená cementem - SC C8/10 tl.0.12m</t>
  </si>
  <si>
    <t>-1780419004</t>
  </si>
  <si>
    <t>1283325946</t>
  </si>
  <si>
    <t>888346066</t>
  </si>
  <si>
    <t>-869189782</t>
  </si>
  <si>
    <t>1633946666</t>
  </si>
  <si>
    <t>44746656</t>
  </si>
  <si>
    <t>131638478</t>
  </si>
  <si>
    <t>10,6/5*6,5</t>
  </si>
  <si>
    <t>919111233</t>
  </si>
  <si>
    <t>2022106449</t>
  </si>
  <si>
    <t xml:space="preserve">Poznámka k položce:
Odhad :  2 x 9,5 m
Ve všech studených pracovních spojích obrusné vrstvy bude profrézována drážka 40x10mm,
která bude zalita zálivkou z modifikovaného asfaltu za horku typu N2 dle ČSN EN 14188-1.</t>
  </si>
  <si>
    <t>2*9,5</t>
  </si>
  <si>
    <t>1892489005</t>
  </si>
  <si>
    <t>2125457610</t>
  </si>
  <si>
    <t>-1751038824</t>
  </si>
  <si>
    <t>Poznámka k položce:
Odříznutí bstávající konstrukce vozovky</t>
  </si>
  <si>
    <t>-832026143</t>
  </si>
  <si>
    <t>2102351879</t>
  </si>
  <si>
    <t>75,317*19 'Přepočtené koeficientem množství</t>
  </si>
  <si>
    <t>423943436</t>
  </si>
  <si>
    <t>-1338336258</t>
  </si>
  <si>
    <t>924192771</t>
  </si>
  <si>
    <t>390545614</t>
  </si>
  <si>
    <t>22*1,6+1,537*1,6</t>
  </si>
  <si>
    <t>1743568035</t>
  </si>
  <si>
    <t>-148177637</t>
  </si>
  <si>
    <t>7,46*2 'Přepočtené koeficientem množství</t>
  </si>
  <si>
    <t>SO114_část SO114 - SO114_OBNOVA ODVODNĚNÍ SILNICE II/335, NOVÁ VES - UHL. JANOVICE</t>
  </si>
  <si>
    <t>499677181</t>
  </si>
  <si>
    <t>6467,775*0,2</t>
  </si>
  <si>
    <t>132212201</t>
  </si>
  <si>
    <t>Hloubení zapažených i nezapažených rýh šířky přes 600 do 2 000 mm ručním nebo pneumatickým nářadím s urovnáním dna do předepsaného profilu a spádu v horninách tř. 3 soudržných</t>
  </si>
  <si>
    <t>163101264</t>
  </si>
  <si>
    <t>649,6-512,4</t>
  </si>
  <si>
    <t>161101601</t>
  </si>
  <si>
    <t>Vytažení výkopku těženého z prostoru pod základy nebo z pracovních šachet při podchycování základového zdiva, bez naložení, avšak s vyprázdněním nádoby na hromady nebo do dopravního prostředku z horniny tř. 1 až 4 z hloubky přes 1 do 2 m</t>
  </si>
  <si>
    <t>-375952465</t>
  </si>
  <si>
    <t>689200207</t>
  </si>
  <si>
    <t>-621290022</t>
  </si>
  <si>
    <t>649,6*10 'Přepočtené koeficientem množství</t>
  </si>
  <si>
    <t>-999824018</t>
  </si>
  <si>
    <t>588631696</t>
  </si>
  <si>
    <t>Poznámka k položce:
Zásyp propustků</t>
  </si>
  <si>
    <t>181451132</t>
  </si>
  <si>
    <t>Založení trávníku na půdě předem připravené plochy přes 1000 m2 výsevem včetně utažení parkového na svahu přes 1:5 do 1:2</t>
  </si>
  <si>
    <t>-1456948734</t>
  </si>
  <si>
    <t>5733,84*1,15</t>
  </si>
  <si>
    <t>2132477614</t>
  </si>
  <si>
    <t>5733,84*1,15*0,005</t>
  </si>
  <si>
    <t>182301132</t>
  </si>
  <si>
    <t>Rozprostření a urovnání ornice ve svahu sklonu přes 1:5 při souvislé ploše přes 500 m2, tl. vrstvy přes 100 do 150 mm</t>
  </si>
  <si>
    <t>1463276943</t>
  </si>
  <si>
    <t>6065*1,15</t>
  </si>
  <si>
    <t>1343578412</t>
  </si>
  <si>
    <t>-1092179787</t>
  </si>
  <si>
    <t>17,8*1,12</t>
  </si>
  <si>
    <t>905141251</t>
  </si>
  <si>
    <t>17,8*5*1,12</t>
  </si>
  <si>
    <t>-1322476069</t>
  </si>
  <si>
    <t>-921040450</t>
  </si>
  <si>
    <t>323227029</t>
  </si>
  <si>
    <t>-1388945798</t>
  </si>
  <si>
    <t>Poznámka k položce:
Zpevnění příkopu žlabovkami do betonového lože</t>
  </si>
  <si>
    <t>30,04*0,6*0,20</t>
  </si>
  <si>
    <t>564261111</t>
  </si>
  <si>
    <t>Podklad nebo podsyp ze štěrkopísku ŠP s rozprostřením, vlhčením a zhutněním, po zhutnění tl. 200 mm</t>
  </si>
  <si>
    <t>-1252674359</t>
  </si>
  <si>
    <t>Poznámka k položce:
Lože ze štěrkopísku tl. 0,2 m pod propustky</t>
  </si>
  <si>
    <t>-1056837415</t>
  </si>
  <si>
    <t>-469943247</t>
  </si>
  <si>
    <t>-1989446760</t>
  </si>
  <si>
    <t>62,35*2+5*2*1</t>
  </si>
  <si>
    <t>-1356571330</t>
  </si>
  <si>
    <t xml:space="preserve">Poznámka k položce:
Včetně seříznutí čel do předepsaného tvaru dle místních podmínek.
- ŽB trouba vč. uložení a seříznutí ve sklonu svahu DN600 - 5 propustků
- Lože ze štěrkopísku tl.0,2m
- Betonové lože C16/20 tl.0,15m
</t>
  </si>
  <si>
    <t>1645991512</t>
  </si>
  <si>
    <t>935112211</t>
  </si>
  <si>
    <t>Osazení betonového příkopového žlabu s vyplněním a zatřením spár cementovou maltou s ložem tl. 100 mm z betonu prostého tř. C 12/15 z betonových příkopových tvárnic šířky přes 500 do 800 mm</t>
  </si>
  <si>
    <t>-1837032942</t>
  </si>
  <si>
    <t>592275260</t>
  </si>
  <si>
    <t>žlabovka betonová s lomenými stěnami příkopová 30x65x24,5 cm</t>
  </si>
  <si>
    <t>578696715</t>
  </si>
  <si>
    <t>30,04/0,3</t>
  </si>
  <si>
    <t>1041198586</t>
  </si>
  <si>
    <t>Poznámka k položce:
Prohloubení příkopů (512,4 m3)</t>
  </si>
  <si>
    <t>1070*2</t>
  </si>
  <si>
    <t>-85971687</t>
  </si>
  <si>
    <t>Poznámka k položce:
Odstranění stávajících propustků 3 ks</t>
  </si>
  <si>
    <t>1250955556</t>
  </si>
  <si>
    <t>-1770855362</t>
  </si>
  <si>
    <t>568584903</t>
  </si>
  <si>
    <t>264,582*19 'Přepočtené koeficientem množství</t>
  </si>
  <si>
    <t>-1883611506</t>
  </si>
  <si>
    <t>-55027364</t>
  </si>
  <si>
    <t>1765585711</t>
  </si>
  <si>
    <t>649,6*1,6</t>
  </si>
  <si>
    <t>-347182228</t>
  </si>
  <si>
    <t>118219196</t>
  </si>
  <si>
    <t>116,069*2 'Přepočtené koeficientem množství</t>
  </si>
  <si>
    <t>SO191.1_část SO191.1 - SO191.1_TRVALÉ DOPRAVNÍ ZNAČENÍ</t>
  </si>
  <si>
    <t>285345138</t>
  </si>
  <si>
    <t>799112833</t>
  </si>
  <si>
    <t>2,4*10 'Přepočtené koeficientem množství</t>
  </si>
  <si>
    <t>-683106422</t>
  </si>
  <si>
    <t>Poznámka k položce:
Základy pro DZ (sloupky)</t>
  </si>
  <si>
    <t>15*1*(0,4*0,4)</t>
  </si>
  <si>
    <t>914111111</t>
  </si>
  <si>
    <t>Montáž svislé dopravní značky základní velikosti do 1 m2 objímkami na sloupky nebo konzoly</t>
  </si>
  <si>
    <t>-989912499</t>
  </si>
  <si>
    <t>404440000</t>
  </si>
  <si>
    <t>značka dopravní svislá výstražná FeZn A1 - A30, P1,P4 700 mm</t>
  </si>
  <si>
    <t>829925277</t>
  </si>
  <si>
    <t>Poznámka k položce:
A2a 2 ks
P1 1 ks
A30 1 ks</t>
  </si>
  <si>
    <t>404440420</t>
  </si>
  <si>
    <t>značka dopravní svislá FeZn NK A31a, A31b, A31c 400 x 1200 mm</t>
  </si>
  <si>
    <t>213569385</t>
  </si>
  <si>
    <t xml:space="preserve">Poznámka k položce:
A31a 1 ks
A31b 1 ks
A31c 2 ks
</t>
  </si>
  <si>
    <t>404440520</t>
  </si>
  <si>
    <t>značka dopravní svislá STOP FeZn NK P6 700 mm</t>
  </si>
  <si>
    <t>-1173853413</t>
  </si>
  <si>
    <t>Poznámka k položce:
P6 1 ks</t>
  </si>
  <si>
    <t>404443160</t>
  </si>
  <si>
    <t>značka svislá FeZn NK 500 X 300 mm</t>
  </si>
  <si>
    <t>-1959719237</t>
  </si>
  <si>
    <t>Poznámka k položce:
E13 1 ks</t>
  </si>
  <si>
    <t>404443360</t>
  </si>
  <si>
    <t>značka dopravní svislá reflexní FeZn NK 1000 x 250 mm</t>
  </si>
  <si>
    <t>-1260919589</t>
  </si>
  <si>
    <t>Poznámka k položce:
E3a 2 ks</t>
  </si>
  <si>
    <t>404442360</t>
  </si>
  <si>
    <t>značka dopravní svislá FeZn NK 750 x 750 mm</t>
  </si>
  <si>
    <t>1020232047</t>
  </si>
  <si>
    <t>Poznámka k položce:
P3 1 ks</t>
  </si>
  <si>
    <t>404442850</t>
  </si>
  <si>
    <t>značka dopravní svislá FeZn NK 1100 (1350) x 500 mm</t>
  </si>
  <si>
    <t>-827856424</t>
  </si>
  <si>
    <t xml:space="preserve">Poznámka k položce:
IZ4a 1 ks 
IZ4b 1 ks
IS3c 1 ks
</t>
  </si>
  <si>
    <t>404442560</t>
  </si>
  <si>
    <t>značka dopravní svislá FeZn NK 500 x 700 mm</t>
  </si>
  <si>
    <t>-1154579706</t>
  </si>
  <si>
    <t>Poznámka k položce:
IJ8 1 ks
IJ9 1 ks</t>
  </si>
  <si>
    <t>404442600</t>
  </si>
  <si>
    <t>značka dopravní svislá FeZn NK 1000 x 1400 mm</t>
  </si>
  <si>
    <t>2012724542</t>
  </si>
  <si>
    <t>Poznámka k položce:
IS9a 1 ks</t>
  </si>
  <si>
    <t>914511111</t>
  </si>
  <si>
    <t>Montáž sloupku dopravních značek délky do 3,5 m do betonového základu</t>
  </si>
  <si>
    <t>-1062551479</t>
  </si>
  <si>
    <t>404452300</t>
  </si>
  <si>
    <t>sloupek Zn 70 - 350</t>
  </si>
  <si>
    <t>1835898701</t>
  </si>
  <si>
    <t>915111112</t>
  </si>
  <si>
    <t>Vodorovné dopravní značení stříkané barvou dělící čára šířky 125 mm souvislá bílá retroreflexní</t>
  </si>
  <si>
    <t>817581036</t>
  </si>
  <si>
    <t xml:space="preserve">Poznámka k položce:
V1a (0.125m)
</t>
  </si>
  <si>
    <t>22,38/0,125</t>
  </si>
  <si>
    <t>915111122</t>
  </si>
  <si>
    <t>Vodorovné dopravní značení stříkané barvou dělící čára šířky 125 mm přerušovaná bílá retroreflexní</t>
  </si>
  <si>
    <t>-370471564</t>
  </si>
  <si>
    <t>Poznámka k položce:
V2a+V2b</t>
  </si>
  <si>
    <t>577+976</t>
  </si>
  <si>
    <t>915121112</t>
  </si>
  <si>
    <t>Vodorovné dopravní značení stříkané barvou vodící čára bílá šířky 250 mm souvislá retroreflexní</t>
  </si>
  <si>
    <t>790712296</t>
  </si>
  <si>
    <t>737,5/0,25</t>
  </si>
  <si>
    <t>915121122</t>
  </si>
  <si>
    <t>Vodorovné dopravní značení stříkané barvou vodící čára bílá šířky 250 mm přerušovaná retroreflexní</t>
  </si>
  <si>
    <t>1158470814</t>
  </si>
  <si>
    <t>Poznámka k položce:
V2b+V4</t>
  </si>
  <si>
    <t>124+80</t>
  </si>
  <si>
    <t>915131112</t>
  </si>
  <si>
    <t>Vodorovné dopravní značení stříkané barvou přechody pro chodce, šipky, symboly bílé retroreflexní</t>
  </si>
  <si>
    <t>-468092713</t>
  </si>
  <si>
    <t>915211112</t>
  </si>
  <si>
    <t>Vodorovné dopravní značení stříkaným plastem dělící čára šířky 125 mm souvislá bílá retroreflexní</t>
  </si>
  <si>
    <t>1683671504</t>
  </si>
  <si>
    <t>22,380/0,125</t>
  </si>
  <si>
    <t>915211122</t>
  </si>
  <si>
    <t>Vodorovné dopravní značení stříkaným plastem dělící čára šířky 125 mm přerušovaná bílá retroreflexní</t>
  </si>
  <si>
    <t>356282497</t>
  </si>
  <si>
    <t>1553</t>
  </si>
  <si>
    <t>915221112</t>
  </si>
  <si>
    <t>Vodorovné dopravní značení stříkaným plastem vodící čára bílá šířky 250 mm souvislá retroreflexní</t>
  </si>
  <si>
    <t>-2020694105</t>
  </si>
  <si>
    <t>915221122</t>
  </si>
  <si>
    <t>Vodorovné dopravní značení stříkaným plastem vodící čára bílá šířky 250 mm přerušovaná retroreflexní</t>
  </si>
  <si>
    <t>-136273938</t>
  </si>
  <si>
    <t>204</t>
  </si>
  <si>
    <t>915231112</t>
  </si>
  <si>
    <t>Vodorovné dopravní značení stříkaným plastem přechody pro chodce, šipky, symboly nápisy bílé retroreflexní</t>
  </si>
  <si>
    <t>234262912</t>
  </si>
  <si>
    <t>14+29,5</t>
  </si>
  <si>
    <t>915611111</t>
  </si>
  <si>
    <t>Předznačení pro vodorovné značení stříkané barvou nebo prováděné z nátěrových hmot liniové dělicí čáry, vodicí proužky</t>
  </si>
  <si>
    <t>-639442842</t>
  </si>
  <si>
    <t>Poznámka k položce:
2x (barvou a plastem)</t>
  </si>
  <si>
    <t>915621111</t>
  </si>
  <si>
    <t>Předznačení pro vodorovné značení stříkané barvou nebo prováděné z nátěrových hmot plošné šipky, symboly, nápisy</t>
  </si>
  <si>
    <t>1914563644</t>
  </si>
  <si>
    <t>966006132</t>
  </si>
  <si>
    <t>Odstranění dopravních nebo orientačních značek se sloupkem s uložením hmot na vzdálenost do 20 m nebo s naložením na dopravní prostředek, se zásypem jam a jeho zhutněním s betonovou patkou</t>
  </si>
  <si>
    <t>-799153690</t>
  </si>
  <si>
    <t>966006211</t>
  </si>
  <si>
    <t>Odstranění (demontáž) svislých dopravních značek s odklizením materiálu na skládku na vzdálenost do 20 m nebo s naložením na dopravní prostředek ze sloupů, sloupků nebo konzol</t>
  </si>
  <si>
    <t>1238351153</t>
  </si>
  <si>
    <t>658480926</t>
  </si>
  <si>
    <t>1049408427</t>
  </si>
  <si>
    <t>-2134951948</t>
  </si>
  <si>
    <t>Poznámka k položce:
Pro základy DZ</t>
  </si>
  <si>
    <t>15*(0,4*0,4*1*2,4)</t>
  </si>
  <si>
    <t>1551701889</t>
  </si>
  <si>
    <t>2,4*1,6</t>
  </si>
  <si>
    <t>-1011329570</t>
  </si>
  <si>
    <t>1090148287</t>
  </si>
  <si>
    <t>4,965*2 'Přepočtené koeficientem množství</t>
  </si>
  <si>
    <t>SO901.1_část SO901.1 - SO901.1_DIO</t>
  </si>
  <si>
    <t>913121111</t>
  </si>
  <si>
    <t>Montáž a demontáž dočasných dopravních značek kompletních značek vč. podstavce a sloupku základních</t>
  </si>
  <si>
    <t>190559480</t>
  </si>
  <si>
    <t xml:space="preserve">Poznámka k položce:
A10
Světelné signály		    ks	2
A15
Práce na silnici		    ks	2
Z4b
Směrovací deska (se šikmými pruhy se sklonem vpravo)		       ks	2,0
Z4a
Směrovací deska (se šikmými pruhy se sklonem vlevo)		       ks	2,0
B1+E13+Z2
Zákaz vj.všech voz. (v obou směr.)+Text/symbol+Zábr.pro ozn.uzavírky  ks	4,0
IP10a+E3a
Slepá pozemní komunikace + Vzdálenost	ks	2,0
IP22
Změna organizace dopravy		                ks	10,0
IS11a
Návěst před objížďkou		                ks	2,0
IS11b
Směrová tabule pro vyznačení objížďky		ks	13,0
IS11c
Směrová tabule pro vyznačení objížďky		ks	9,0
</t>
  </si>
  <si>
    <t>913121211</t>
  </si>
  <si>
    <t>Montáž a demontáž dočasných dopravních značek Příplatek za první a každý další den použití dočasných dopravních značek k ceně 12-1111</t>
  </si>
  <si>
    <t>2015469579</t>
  </si>
  <si>
    <t>Poznámka k položce:
uvažováno 77 dní</t>
  </si>
  <si>
    <t>48*77 'Přepočtené koeficientem množství</t>
  </si>
  <si>
    <t>913221111</t>
  </si>
  <si>
    <t>Montáž a demontáž dočasných dopravních zábran světelných včetně zásobníku na akumulátor, šířky 1,5 m, 3 světla</t>
  </si>
  <si>
    <t>361035593</t>
  </si>
  <si>
    <t>913221211</t>
  </si>
  <si>
    <t>Montáž a demontáž dočasných dopravních zábran Příplatek za první a každý další den použití dočasných dopravních zábran k ceně 22-1111</t>
  </si>
  <si>
    <t>-1268670689</t>
  </si>
  <si>
    <t>Poznámka k položce:
uvažováno 150 dní</t>
  </si>
  <si>
    <t>2*77 'Přepočtené koeficientem množství</t>
  </si>
  <si>
    <t>913321116</t>
  </si>
  <si>
    <t>Montáž a demontáž dočasných dopravních vodících zařízení soupravy směrových desek s výstražným světlem 5 desek</t>
  </si>
  <si>
    <t>1251712811</t>
  </si>
  <si>
    <t>913321216</t>
  </si>
  <si>
    <t>Montáž a demontáž dočasných dopravních vodících zařízení Příplatek za první a každý další den použití dočasných dopravních vodících zařízení k ceně 32-1116</t>
  </si>
  <si>
    <t>2010003609</t>
  </si>
  <si>
    <t>1*77 'Přepočtené koeficientem množství</t>
  </si>
  <si>
    <t>913411111</t>
  </si>
  <si>
    <t>Montáž a demontáž mobilní semaforové soupravy 2 semafory</t>
  </si>
  <si>
    <t>-1185548969</t>
  </si>
  <si>
    <t>913911113</t>
  </si>
  <si>
    <t>Montáž a demontáž akumulátorů a zásobníků dočasného dopravního značení akumulátoru olověného 12V/180 Ah</t>
  </si>
  <si>
    <t>-572148509</t>
  </si>
  <si>
    <t>Poznámka k položce:
Pro Z2 a 3 světla - 2 ks
Pro semafor - 2 ks
Pro směrové desky Z4 se světlem - 2 ks</t>
  </si>
  <si>
    <t>913911213</t>
  </si>
  <si>
    <t>Montáž a demontáž akumulátorů a zásobníků dočasného dopravního značení Příplatek za první a každý další den použití akumulátorů a zásobníků dočasného dopravního značení k ceně 91-1113</t>
  </si>
  <si>
    <t>409609437</t>
  </si>
  <si>
    <t>6*77 'Přepočtené koeficientem množství</t>
  </si>
  <si>
    <t>913921131</t>
  </si>
  <si>
    <t>Dočasné omezení platnosti základní dopravní značky zakrytí značky</t>
  </si>
  <si>
    <t>111320191</t>
  </si>
  <si>
    <t>Poznámka k položce:
Dočasné zrušení značky páskou</t>
  </si>
  <si>
    <t>913921132</t>
  </si>
  <si>
    <t>Dočasné omezení platnosti základní dopravní značky odkrytí značky</t>
  </si>
  <si>
    <t>681134377</t>
  </si>
  <si>
    <t>Vodorovné dopravní značení</t>
  </si>
  <si>
    <t>1723393213</t>
  </si>
  <si>
    <t>Poznámka k položce:
Oranžové čáry - 2 ks</t>
  </si>
  <si>
    <t>2*(3,5+0,5)</t>
  </si>
  <si>
    <t>1181193511</t>
  </si>
  <si>
    <t>-1557825194</t>
  </si>
  <si>
    <t>0,002*2 'Přepočtené koeficientem množství</t>
  </si>
  <si>
    <t>000_část 000 - 000_VEDLEJŠÍ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</si>
  <si>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</si>
  <si>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</si>
  <si>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</si>
  <si>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</si>
  <si>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</si>
  <si>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VRN</t>
  </si>
  <si>
    <t>Vedlejší rozpočtové náklady</t>
  </si>
  <si>
    <t>VRN1</t>
  </si>
  <si>
    <t>Průzkumné, geodetické a projektové práce</t>
  </si>
  <si>
    <t>012103000</t>
  </si>
  <si>
    <t>Průzkumné, geodetické a projektové práce geodetické práce před výstavbou</t>
  </si>
  <si>
    <t>kpl</t>
  </si>
  <si>
    <t>1024</t>
  </si>
  <si>
    <t>1533752520</t>
  </si>
  <si>
    <t>Poznámka k položce:
Vytýčení staveniště</t>
  </si>
  <si>
    <t>012203000</t>
  </si>
  <si>
    <t>Průzkumné, geodetické a projektové práce geodetické práce při provádění stavby</t>
  </si>
  <si>
    <t>-1057618672</t>
  </si>
  <si>
    <t>012303000</t>
  </si>
  <si>
    <t>Průzkumné, geodetické a projektové práce geodetické práce po výstavbě</t>
  </si>
  <si>
    <t>-2038232747</t>
  </si>
  <si>
    <t>Poznámka k položce:
Zaměření skutečného stavu</t>
  </si>
  <si>
    <t>013244000</t>
  </si>
  <si>
    <t>Průzkumné, geodetické a projektové práce projektové práce dokumentace stavby (výkresová a textová) pro provádění stavby</t>
  </si>
  <si>
    <t>1825941768</t>
  </si>
  <si>
    <t>Poznámka k položce:
RDS</t>
  </si>
  <si>
    <t>013254000</t>
  </si>
  <si>
    <t>Průzkumné, geodetické a projektové práce projektové práce dokumentace stavby (výkresová a textová) skutečného provedení stavby</t>
  </si>
  <si>
    <t>-1651489475</t>
  </si>
  <si>
    <t>VRN3</t>
  </si>
  <si>
    <t>Zařízení staveniště</t>
  </si>
  <si>
    <t>031203000</t>
  </si>
  <si>
    <t>Zařízení staveniště související (přípravné) práce terénní úpravy pro zařízení staveniště</t>
  </si>
  <si>
    <t>-964147050</t>
  </si>
  <si>
    <t>Poznámka k položce:
Komplet pro SO104, 104A, 104B</t>
  </si>
  <si>
    <t>032103000</t>
  </si>
  <si>
    <t>Zařízení staveniště vybavení staveniště náklady na stavební buňky</t>
  </si>
  <si>
    <t>-1007399622</t>
  </si>
  <si>
    <t>032503000</t>
  </si>
  <si>
    <t>Zařízení staveniště vybavení staveniště skládky na staveništi</t>
  </si>
  <si>
    <t>-1776904247</t>
  </si>
  <si>
    <t>032903000</t>
  </si>
  <si>
    <t>Zařízení staveniště vybavení staveniště náklady na provoz a údržbu vybavení staveniště</t>
  </si>
  <si>
    <t>-1296423303</t>
  </si>
  <si>
    <t>033103000</t>
  </si>
  <si>
    <t>Zařízení staveniště připojení a spotřeba energií pro zařízení staveniště připojení energií</t>
  </si>
  <si>
    <t>-1154539466</t>
  </si>
  <si>
    <t>033203000</t>
  </si>
  <si>
    <t>Zařízení staveniště připojení a spotřeba energií pro zařízení staveniště energie pro zařízení staveniště</t>
  </si>
  <si>
    <t>-428843168</t>
  </si>
  <si>
    <t>034303000</t>
  </si>
  <si>
    <t>Zařízení staveniště zabezpečení staveniště dopravní značení na staveništi</t>
  </si>
  <si>
    <t>-1972081022</t>
  </si>
  <si>
    <t>034503000</t>
  </si>
  <si>
    <t>Zařízení staveniště zabezpečení staveniště informační tabule</t>
  </si>
  <si>
    <t>1772935086</t>
  </si>
  <si>
    <t>039103000</t>
  </si>
  <si>
    <t>Zařízení staveniště zrušení zařízení staveniště rozebrání, bourání a odvoz</t>
  </si>
  <si>
    <t>-1132808383</t>
  </si>
  <si>
    <t>039203000</t>
  </si>
  <si>
    <t>Zařízení staveniště zrušení zařízení staveniště úprava terénu</t>
  </si>
  <si>
    <t>1857966027</t>
  </si>
  <si>
    <t>VRN4</t>
  </si>
  <si>
    <t>Inženýrská činnost</t>
  </si>
  <si>
    <t>041903000</t>
  </si>
  <si>
    <t>Inženýrská činnost dozory dozor jiné osoby</t>
  </si>
  <si>
    <t>…</t>
  </si>
  <si>
    <t>-913824008</t>
  </si>
  <si>
    <t>Poznámka k položce:
Inženýrská činnost pro DIO</t>
  </si>
  <si>
    <t>1337932031</t>
  </si>
  <si>
    <t>Poznámka k položce:
Inženýrská činnost GP</t>
  </si>
  <si>
    <t>049103000</t>
  </si>
  <si>
    <t>Inženýrská činnost inženýrská činnost ostatní náklady vzniklé v souvislosti s realizací stavby</t>
  </si>
  <si>
    <t>1018923579</t>
  </si>
  <si>
    <t>Poznámka k položce:
Vedlejší náklady</t>
  </si>
  <si>
    <t>VRN9</t>
  </si>
  <si>
    <t>Ostatní náklady</t>
  </si>
  <si>
    <t>091003000</t>
  </si>
  <si>
    <t>Ostatní náklady související s objektem bez rozlišení</t>
  </si>
  <si>
    <t>-714491980</t>
  </si>
  <si>
    <t>091304000</t>
  </si>
  <si>
    <t>Ostatní náklady související s objektem umělecká díla nepřenosná</t>
  </si>
  <si>
    <t>-1509523752</t>
  </si>
  <si>
    <t>Poznámka k položce:
Pamětní kámen</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</si>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</sst>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2" borderId="1" xfId="0" applyFont="1" applyFill="1" applyBorder="1" applyAlignment="1">
      <alignment horizontal="left" vertical="center"/>
      <protection locked="0"/>
    </xf>
    <xf numFmtId="0" fontId="40" fillId="2"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21</v>
      </c>
      <c r="AO7" s="27"/>
      <c r="AP7" s="27"/>
      <c r="AQ7" s="29"/>
      <c r="BE7" s="37"/>
      <c r="BS7" s="22" t="s">
        <v>8</v>
      </c>
    </row>
    <row r="8" ht="14.4" customHeight="1">
      <c r="B8" s="26"/>
      <c r="C8" s="27"/>
      <c r="D8" s="38"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25</v>
      </c>
      <c r="AL8" s="27"/>
      <c r="AM8" s="27"/>
      <c r="AN8" s="39" t="s">
        <v>26</v>
      </c>
      <c r="AO8" s="27"/>
      <c r="AP8" s="27"/>
      <c r="AQ8" s="29"/>
      <c r="BE8" s="37"/>
      <c r="BS8" s="22" t="s">
        <v>8</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8</v>
      </c>
    </row>
    <row r="10" ht="14.4" customHeight="1">
      <c r="B10" s="26"/>
      <c r="C10" s="27"/>
      <c r="D10" s="38"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28</v>
      </c>
      <c r="AL10" s="27"/>
      <c r="AM10" s="27"/>
      <c r="AN10" s="33" t="s">
        <v>21</v>
      </c>
      <c r="AO10" s="27"/>
      <c r="AP10" s="27"/>
      <c r="AQ10" s="29"/>
      <c r="BE10" s="37"/>
      <c r="BS10" s="22" t="s">
        <v>8</v>
      </c>
    </row>
    <row r="11" ht="18.48"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30</v>
      </c>
      <c r="AL11" s="27"/>
      <c r="AM11" s="27"/>
      <c r="AN11" s="33" t="s">
        <v>21</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28</v>
      </c>
      <c r="AL13" s="27"/>
      <c r="AM13" s="27"/>
      <c r="AN13" s="40" t="s">
        <v>32</v>
      </c>
      <c r="AO13" s="27"/>
      <c r="AP13" s="27"/>
      <c r="AQ13" s="29"/>
      <c r="BE13" s="37"/>
      <c r="BS13" s="22" t="s">
        <v>8</v>
      </c>
    </row>
    <row r="14">
      <c r="B14" s="26"/>
      <c r="C14" s="27"/>
      <c r="D14" s="27"/>
      <c r="E14" s="40" t="s">
        <v>32</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30</v>
      </c>
      <c r="AL14" s="27"/>
      <c r="AM14" s="27"/>
      <c r="AN14" s="40" t="s">
        <v>32</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28</v>
      </c>
      <c r="AL16" s="27"/>
      <c r="AM16" s="27"/>
      <c r="AN16" s="33" t="s">
        <v>34</v>
      </c>
      <c r="AO16" s="27"/>
      <c r="AP16" s="27"/>
      <c r="AQ16" s="29"/>
      <c r="BE16" s="37"/>
      <c r="BS16" s="22" t="s">
        <v>6</v>
      </c>
    </row>
    <row r="17" ht="18.48" customHeight="1">
      <c r="B17" s="26"/>
      <c r="C17" s="27"/>
      <c r="D17" s="27"/>
      <c r="E17" s="33" t="s">
        <v>35</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30</v>
      </c>
      <c r="AL17" s="27"/>
      <c r="AM17" s="27"/>
      <c r="AN17" s="33" t="s">
        <v>36</v>
      </c>
      <c r="AO17" s="27"/>
      <c r="AP17" s="27"/>
      <c r="AQ17" s="29"/>
      <c r="BE17" s="37"/>
      <c r="BS17" s="22" t="s">
        <v>37</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16.5" customHeight="1">
      <c r="B20" s="26"/>
      <c r="C20" s="27"/>
      <c r="D20" s="27"/>
      <c r="E20" s="42" t="s">
        <v>21</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39</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40</v>
      </c>
      <c r="M25" s="50"/>
      <c r="N25" s="50"/>
      <c r="O25" s="50"/>
      <c r="P25" s="45"/>
      <c r="Q25" s="45"/>
      <c r="R25" s="45"/>
      <c r="S25" s="45"/>
      <c r="T25" s="45"/>
      <c r="U25" s="45"/>
      <c r="V25" s="45"/>
      <c r="W25" s="50" t="s">
        <v>41</v>
      </c>
      <c r="X25" s="50"/>
      <c r="Y25" s="50"/>
      <c r="Z25" s="50"/>
      <c r="AA25" s="50"/>
      <c r="AB25" s="50"/>
      <c r="AC25" s="50"/>
      <c r="AD25" s="50"/>
      <c r="AE25" s="50"/>
      <c r="AF25" s="45"/>
      <c r="AG25" s="45"/>
      <c r="AH25" s="45"/>
      <c r="AI25" s="45"/>
      <c r="AJ25" s="45"/>
      <c r="AK25" s="50" t="s">
        <v>42</v>
      </c>
      <c r="AL25" s="50"/>
      <c r="AM25" s="50"/>
      <c r="AN25" s="50"/>
      <c r="AO25" s="50"/>
      <c r="AP25" s="45"/>
      <c r="AQ25" s="49"/>
      <c r="BE25" s="37"/>
    </row>
    <row r="26" s="2" customFormat="1" ht="14.4" customHeight="1">
      <c r="B26" s="51"/>
      <c r="C26" s="52"/>
      <c r="D26" s="53" t="s">
        <v>43</v>
      </c>
      <c r="E26" s="52"/>
      <c r="F26" s="53" t="s">
        <v>44</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45</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46</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47</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48</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49</v>
      </c>
      <c r="E32" s="59"/>
      <c r="F32" s="59"/>
      <c r="G32" s="59"/>
      <c r="H32" s="59"/>
      <c r="I32" s="59"/>
      <c r="J32" s="59"/>
      <c r="K32" s="59"/>
      <c r="L32" s="59"/>
      <c r="M32" s="59"/>
      <c r="N32" s="59"/>
      <c r="O32" s="59"/>
      <c r="P32" s="59"/>
      <c r="Q32" s="59"/>
      <c r="R32" s="59"/>
      <c r="S32" s="59"/>
      <c r="T32" s="60" t="s">
        <v>50</v>
      </c>
      <c r="U32" s="59"/>
      <c r="V32" s="59"/>
      <c r="W32" s="59"/>
      <c r="X32" s="61" t="s">
        <v>51</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52</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UhlJan_Stan-RVaOBZ</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II/335 Uhlířské Janovice - Staňkovice, rekonstrukce vozovky a odstranění bodové závady</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23</v>
      </c>
      <c r="D44" s="72"/>
      <c r="E44" s="72"/>
      <c r="F44" s="72"/>
      <c r="G44" s="72"/>
      <c r="H44" s="72"/>
      <c r="I44" s="72"/>
      <c r="J44" s="72"/>
      <c r="K44" s="72"/>
      <c r="L44" s="82" t="str">
        <f>IF(K8="","",K8)</f>
        <v>Katastrální obec Uhlířské janovice</v>
      </c>
      <c r="M44" s="72"/>
      <c r="N44" s="72"/>
      <c r="O44" s="72"/>
      <c r="P44" s="72"/>
      <c r="Q44" s="72"/>
      <c r="R44" s="72"/>
      <c r="S44" s="72"/>
      <c r="T44" s="72"/>
      <c r="U44" s="72"/>
      <c r="V44" s="72"/>
      <c r="W44" s="72"/>
      <c r="X44" s="72"/>
      <c r="Y44" s="72"/>
      <c r="Z44" s="72"/>
      <c r="AA44" s="72"/>
      <c r="AB44" s="72"/>
      <c r="AC44" s="72"/>
      <c r="AD44" s="72"/>
      <c r="AE44" s="72"/>
      <c r="AF44" s="72"/>
      <c r="AG44" s="72"/>
      <c r="AH44" s="72"/>
      <c r="AI44" s="74" t="s">
        <v>25</v>
      </c>
      <c r="AJ44" s="72"/>
      <c r="AK44" s="72"/>
      <c r="AL44" s="72"/>
      <c r="AM44" s="83" t="str">
        <f>IF(AN8= "","",AN8)</f>
        <v>3. 11. 2017</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27</v>
      </c>
      <c r="D46" s="72"/>
      <c r="E46" s="72"/>
      <c r="F46" s="72"/>
      <c r="G46" s="72"/>
      <c r="H46" s="72"/>
      <c r="I46" s="72"/>
      <c r="J46" s="72"/>
      <c r="K46" s="72"/>
      <c r="L46" s="75" t="str">
        <f>IF(E11= "","",E11)</f>
        <v>Středočeský kraj</v>
      </c>
      <c r="M46" s="72"/>
      <c r="N46" s="72"/>
      <c r="O46" s="72"/>
      <c r="P46" s="72"/>
      <c r="Q46" s="72"/>
      <c r="R46" s="72"/>
      <c r="S46" s="72"/>
      <c r="T46" s="72"/>
      <c r="U46" s="72"/>
      <c r="V46" s="72"/>
      <c r="W46" s="72"/>
      <c r="X46" s="72"/>
      <c r="Y46" s="72"/>
      <c r="Z46" s="72"/>
      <c r="AA46" s="72"/>
      <c r="AB46" s="72"/>
      <c r="AC46" s="72"/>
      <c r="AD46" s="72"/>
      <c r="AE46" s="72"/>
      <c r="AF46" s="72"/>
      <c r="AG46" s="72"/>
      <c r="AH46" s="72"/>
      <c r="AI46" s="74" t="s">
        <v>33</v>
      </c>
      <c r="AJ46" s="72"/>
      <c r="AK46" s="72"/>
      <c r="AL46" s="72"/>
      <c r="AM46" s="75" t="str">
        <f>IF(E17="","",E17)</f>
        <v>Pontex, spol. s r.o.</v>
      </c>
      <c r="AN46" s="75"/>
      <c r="AO46" s="75"/>
      <c r="AP46" s="75"/>
      <c r="AQ46" s="72"/>
      <c r="AR46" s="70"/>
      <c r="AS46" s="84" t="s">
        <v>53</v>
      </c>
      <c r="AT46" s="85"/>
      <c r="AU46" s="86"/>
      <c r="AV46" s="86"/>
      <c r="AW46" s="86"/>
      <c r="AX46" s="86"/>
      <c r="AY46" s="86"/>
      <c r="AZ46" s="86"/>
      <c r="BA46" s="86"/>
      <c r="BB46" s="86"/>
      <c r="BC46" s="86"/>
      <c r="BD46" s="87"/>
    </row>
    <row r="47" s="1" customFormat="1">
      <c r="B47" s="44"/>
      <c r="C47" s="74" t="s">
        <v>31</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54</v>
      </c>
      <c r="D49" s="95"/>
      <c r="E49" s="95"/>
      <c r="F49" s="95"/>
      <c r="G49" s="95"/>
      <c r="H49" s="96"/>
      <c r="I49" s="97" t="s">
        <v>55</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56</v>
      </c>
      <c r="AH49" s="95"/>
      <c r="AI49" s="95"/>
      <c r="AJ49" s="95"/>
      <c r="AK49" s="95"/>
      <c r="AL49" s="95"/>
      <c r="AM49" s="95"/>
      <c r="AN49" s="97" t="s">
        <v>57</v>
      </c>
      <c r="AO49" s="95"/>
      <c r="AP49" s="95"/>
      <c r="AQ49" s="99" t="s">
        <v>58</v>
      </c>
      <c r="AR49" s="70"/>
      <c r="AS49" s="100" t="s">
        <v>59</v>
      </c>
      <c r="AT49" s="101" t="s">
        <v>60</v>
      </c>
      <c r="AU49" s="101" t="s">
        <v>61</v>
      </c>
      <c r="AV49" s="101" t="s">
        <v>62</v>
      </c>
      <c r="AW49" s="101" t="s">
        <v>63</v>
      </c>
      <c r="AX49" s="101" t="s">
        <v>64</v>
      </c>
      <c r="AY49" s="101" t="s">
        <v>65</v>
      </c>
      <c r="AZ49" s="101" t="s">
        <v>66</v>
      </c>
      <c r="BA49" s="101" t="s">
        <v>67</v>
      </c>
      <c r="BB49" s="101" t="s">
        <v>68</v>
      </c>
      <c r="BC49" s="101" t="s">
        <v>69</v>
      </c>
      <c r="BD49" s="102" t="s">
        <v>70</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71</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ROUND(SUM(AG52:AG62),2)</f>
        <v>0</v>
      </c>
      <c r="AH51" s="108"/>
      <c r="AI51" s="108"/>
      <c r="AJ51" s="108"/>
      <c r="AK51" s="108"/>
      <c r="AL51" s="108"/>
      <c r="AM51" s="108"/>
      <c r="AN51" s="109">
        <f>SUM(AG51,AT51)</f>
        <v>0</v>
      </c>
      <c r="AO51" s="109"/>
      <c r="AP51" s="109"/>
      <c r="AQ51" s="110" t="s">
        <v>21</v>
      </c>
      <c r="AR51" s="81"/>
      <c r="AS51" s="111">
        <f>ROUND(SUM(AS52:AS62),2)</f>
        <v>0</v>
      </c>
      <c r="AT51" s="112">
        <f>ROUND(SUM(AV51:AW51),2)</f>
        <v>0</v>
      </c>
      <c r="AU51" s="113">
        <f>ROUND(SUM(AU52:AU62),5)</f>
        <v>0</v>
      </c>
      <c r="AV51" s="112">
        <f>ROUND(AZ51*L26,2)</f>
        <v>0</v>
      </c>
      <c r="AW51" s="112">
        <f>ROUND(BA51*L27,2)</f>
        <v>0</v>
      </c>
      <c r="AX51" s="112">
        <f>ROUND(BB51*L26,2)</f>
        <v>0</v>
      </c>
      <c r="AY51" s="112">
        <f>ROUND(BC51*L27,2)</f>
        <v>0</v>
      </c>
      <c r="AZ51" s="112">
        <f>ROUND(SUM(AZ52:AZ62),2)</f>
        <v>0</v>
      </c>
      <c r="BA51" s="112">
        <f>ROUND(SUM(BA52:BA62),2)</f>
        <v>0</v>
      </c>
      <c r="BB51" s="112">
        <f>ROUND(SUM(BB52:BB62),2)</f>
        <v>0</v>
      </c>
      <c r="BC51" s="112">
        <f>ROUND(SUM(BC52:BC62),2)</f>
        <v>0</v>
      </c>
      <c r="BD51" s="114">
        <f>ROUND(SUM(BD52:BD62),2)</f>
        <v>0</v>
      </c>
      <c r="BS51" s="115" t="s">
        <v>72</v>
      </c>
      <c r="BT51" s="115" t="s">
        <v>73</v>
      </c>
      <c r="BU51" s="116" t="s">
        <v>74</v>
      </c>
      <c r="BV51" s="115" t="s">
        <v>75</v>
      </c>
      <c r="BW51" s="115" t="s">
        <v>7</v>
      </c>
      <c r="BX51" s="115" t="s">
        <v>76</v>
      </c>
      <c r="CL51" s="115" t="s">
        <v>21</v>
      </c>
    </row>
    <row r="52" s="5" customFormat="1" ht="47.25" customHeight="1">
      <c r="A52" s="117" t="s">
        <v>77</v>
      </c>
      <c r="B52" s="118"/>
      <c r="C52" s="119"/>
      <c r="D52" s="120" t="s">
        <v>78</v>
      </c>
      <c r="E52" s="120"/>
      <c r="F52" s="120"/>
      <c r="G52" s="120"/>
      <c r="H52" s="120"/>
      <c r="I52" s="121"/>
      <c r="J52" s="120" t="s">
        <v>79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'SO104_část 104 - SO104_RE...'!J27</f>
        <v>0</v>
      </c>
      <c r="AH52" s="121"/>
      <c r="AI52" s="121"/>
      <c r="AJ52" s="121"/>
      <c r="AK52" s="121"/>
      <c r="AL52" s="121"/>
      <c r="AM52" s="121"/>
      <c r="AN52" s="122">
        <f>SUM(AG52,AT52)</f>
        <v>0</v>
      </c>
      <c r="AO52" s="121"/>
      <c r="AP52" s="121"/>
      <c r="AQ52" s="123" t="s">
        <v>80</v>
      </c>
      <c r="AR52" s="124"/>
      <c r="AS52" s="125">
        <v>0</v>
      </c>
      <c r="AT52" s="126">
        <f>ROUND(SUM(AV52:AW52),2)</f>
        <v>0</v>
      </c>
      <c r="AU52" s="127">
        <f>'SO104_část 104 - SO104_RE...'!P86</f>
        <v>0</v>
      </c>
      <c r="AV52" s="126">
        <f>'SO104_část 104 - SO104_RE...'!J30</f>
        <v>0</v>
      </c>
      <c r="AW52" s="126">
        <f>'SO104_část 104 - SO104_RE...'!J31</f>
        <v>0</v>
      </c>
      <c r="AX52" s="126">
        <f>'SO104_část 104 - SO104_RE...'!J32</f>
        <v>0</v>
      </c>
      <c r="AY52" s="126">
        <f>'SO104_část 104 - SO104_RE...'!J33</f>
        <v>0</v>
      </c>
      <c r="AZ52" s="126">
        <f>'SO104_část 104 - SO104_RE...'!F30</f>
        <v>0</v>
      </c>
      <c r="BA52" s="126">
        <f>'SO104_část 104 - SO104_RE...'!F31</f>
        <v>0</v>
      </c>
      <c r="BB52" s="126">
        <f>'SO104_část 104 - SO104_RE...'!F32</f>
        <v>0</v>
      </c>
      <c r="BC52" s="126">
        <f>'SO104_část 104 - SO104_RE...'!F33</f>
        <v>0</v>
      </c>
      <c r="BD52" s="128">
        <f>'SO104_část 104 - SO104_RE...'!F34</f>
        <v>0</v>
      </c>
      <c r="BT52" s="129" t="s">
        <v>81</v>
      </c>
      <c r="BV52" s="129" t="s">
        <v>75</v>
      </c>
      <c r="BW52" s="129" t="s">
        <v>82</v>
      </c>
      <c r="BX52" s="129" t="s">
        <v>7</v>
      </c>
      <c r="CL52" s="129" t="s">
        <v>21</v>
      </c>
      <c r="CM52" s="129" t="s">
        <v>83</v>
      </c>
    </row>
    <row r="53" s="5" customFormat="1" ht="47.25" customHeight="1">
      <c r="A53" s="117" t="s">
        <v>77</v>
      </c>
      <c r="B53" s="118"/>
      <c r="C53" s="119"/>
      <c r="D53" s="120" t="s">
        <v>84</v>
      </c>
      <c r="E53" s="120"/>
      <c r="F53" s="120"/>
      <c r="G53" s="120"/>
      <c r="H53" s="120"/>
      <c r="I53" s="121"/>
      <c r="J53" s="120" t="s">
        <v>85</v>
      </c>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2">
        <f>'SO104_část SO104A - SO104...'!J27</f>
        <v>0</v>
      </c>
      <c r="AH53" s="121"/>
      <c r="AI53" s="121"/>
      <c r="AJ53" s="121"/>
      <c r="AK53" s="121"/>
      <c r="AL53" s="121"/>
      <c r="AM53" s="121"/>
      <c r="AN53" s="122">
        <f>SUM(AG53,AT53)</f>
        <v>0</v>
      </c>
      <c r="AO53" s="121"/>
      <c r="AP53" s="121"/>
      <c r="AQ53" s="123" t="s">
        <v>80</v>
      </c>
      <c r="AR53" s="124"/>
      <c r="AS53" s="125">
        <v>0</v>
      </c>
      <c r="AT53" s="126">
        <f>ROUND(SUM(AV53:AW53),2)</f>
        <v>0</v>
      </c>
      <c r="AU53" s="127">
        <f>'SO104_část SO104A - SO104...'!P83</f>
        <v>0</v>
      </c>
      <c r="AV53" s="126">
        <f>'SO104_část SO104A - SO104...'!J30</f>
        <v>0</v>
      </c>
      <c r="AW53" s="126">
        <f>'SO104_část SO104A - SO104...'!J31</f>
        <v>0</v>
      </c>
      <c r="AX53" s="126">
        <f>'SO104_část SO104A - SO104...'!J32</f>
        <v>0</v>
      </c>
      <c r="AY53" s="126">
        <f>'SO104_část SO104A - SO104...'!J33</f>
        <v>0</v>
      </c>
      <c r="AZ53" s="126">
        <f>'SO104_část SO104A - SO104...'!F30</f>
        <v>0</v>
      </c>
      <c r="BA53" s="126">
        <f>'SO104_část SO104A - SO104...'!F31</f>
        <v>0</v>
      </c>
      <c r="BB53" s="126">
        <f>'SO104_část SO104A - SO104...'!F32</f>
        <v>0</v>
      </c>
      <c r="BC53" s="126">
        <f>'SO104_část SO104A - SO104...'!F33</f>
        <v>0</v>
      </c>
      <c r="BD53" s="128">
        <f>'SO104_část SO104A - SO104...'!F34</f>
        <v>0</v>
      </c>
      <c r="BT53" s="129" t="s">
        <v>81</v>
      </c>
      <c r="BV53" s="129" t="s">
        <v>75</v>
      </c>
      <c r="BW53" s="129" t="s">
        <v>86</v>
      </c>
      <c r="BX53" s="129" t="s">
        <v>7</v>
      </c>
      <c r="CL53" s="129" t="s">
        <v>21</v>
      </c>
      <c r="CM53" s="129" t="s">
        <v>83</v>
      </c>
    </row>
    <row r="54" s="5" customFormat="1" ht="47.25" customHeight="1">
      <c r="A54" s="117" t="s">
        <v>77</v>
      </c>
      <c r="B54" s="118"/>
      <c r="C54" s="119"/>
      <c r="D54" s="120" t="s">
        <v>87</v>
      </c>
      <c r="E54" s="120"/>
      <c r="F54" s="120"/>
      <c r="G54" s="120"/>
      <c r="H54" s="120"/>
      <c r="I54" s="121"/>
      <c r="J54" s="120" t="s">
        <v>88</v>
      </c>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2">
        <f>'SO104_část SO104B - SO104...'!J27</f>
        <v>0</v>
      </c>
      <c r="AH54" s="121"/>
      <c r="AI54" s="121"/>
      <c r="AJ54" s="121"/>
      <c r="AK54" s="121"/>
      <c r="AL54" s="121"/>
      <c r="AM54" s="121"/>
      <c r="AN54" s="122">
        <f>SUM(AG54,AT54)</f>
        <v>0</v>
      </c>
      <c r="AO54" s="121"/>
      <c r="AP54" s="121"/>
      <c r="AQ54" s="123" t="s">
        <v>80</v>
      </c>
      <c r="AR54" s="124"/>
      <c r="AS54" s="125">
        <v>0</v>
      </c>
      <c r="AT54" s="126">
        <f>ROUND(SUM(AV54:AW54),2)</f>
        <v>0</v>
      </c>
      <c r="AU54" s="127">
        <f>'SO104_část SO104B - SO104...'!P81</f>
        <v>0</v>
      </c>
      <c r="AV54" s="126">
        <f>'SO104_část SO104B - SO104...'!J30</f>
        <v>0</v>
      </c>
      <c r="AW54" s="126">
        <f>'SO104_část SO104B - SO104...'!J31</f>
        <v>0</v>
      </c>
      <c r="AX54" s="126">
        <f>'SO104_část SO104B - SO104...'!J32</f>
        <v>0</v>
      </c>
      <c r="AY54" s="126">
        <f>'SO104_část SO104B - SO104...'!J33</f>
        <v>0</v>
      </c>
      <c r="AZ54" s="126">
        <f>'SO104_část SO104B - SO104...'!F30</f>
        <v>0</v>
      </c>
      <c r="BA54" s="126">
        <f>'SO104_část SO104B - SO104...'!F31</f>
        <v>0</v>
      </c>
      <c r="BB54" s="126">
        <f>'SO104_část SO104B - SO104...'!F32</f>
        <v>0</v>
      </c>
      <c r="BC54" s="126">
        <f>'SO104_část SO104B - SO104...'!F33</f>
        <v>0</v>
      </c>
      <c r="BD54" s="128">
        <f>'SO104_část SO104B - SO104...'!F34</f>
        <v>0</v>
      </c>
      <c r="BT54" s="129" t="s">
        <v>81</v>
      </c>
      <c r="BV54" s="129" t="s">
        <v>75</v>
      </c>
      <c r="BW54" s="129" t="s">
        <v>89</v>
      </c>
      <c r="BX54" s="129" t="s">
        <v>7</v>
      </c>
      <c r="CL54" s="129" t="s">
        <v>21</v>
      </c>
      <c r="CM54" s="129" t="s">
        <v>83</v>
      </c>
    </row>
    <row r="55" s="5" customFormat="1" ht="47.25" customHeight="1">
      <c r="A55" s="117" t="s">
        <v>77</v>
      </c>
      <c r="B55" s="118"/>
      <c r="C55" s="119"/>
      <c r="D55" s="120" t="s">
        <v>90</v>
      </c>
      <c r="E55" s="120"/>
      <c r="F55" s="120"/>
      <c r="G55" s="120"/>
      <c r="H55" s="120"/>
      <c r="I55" s="121"/>
      <c r="J55" s="120" t="s">
        <v>91</v>
      </c>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2">
        <f>'SO105_část SO105 - SO105_...'!J27</f>
        <v>0</v>
      </c>
      <c r="AH55" s="121"/>
      <c r="AI55" s="121"/>
      <c r="AJ55" s="121"/>
      <c r="AK55" s="121"/>
      <c r="AL55" s="121"/>
      <c r="AM55" s="121"/>
      <c r="AN55" s="122">
        <f>SUM(AG55,AT55)</f>
        <v>0</v>
      </c>
      <c r="AO55" s="121"/>
      <c r="AP55" s="121"/>
      <c r="AQ55" s="123" t="s">
        <v>80</v>
      </c>
      <c r="AR55" s="124"/>
      <c r="AS55" s="125">
        <v>0</v>
      </c>
      <c r="AT55" s="126">
        <f>ROUND(SUM(AV55:AW55),2)</f>
        <v>0</v>
      </c>
      <c r="AU55" s="127">
        <f>'SO105_část SO105 - SO105_...'!P85</f>
        <v>0</v>
      </c>
      <c r="AV55" s="126">
        <f>'SO105_část SO105 - SO105_...'!J30</f>
        <v>0</v>
      </c>
      <c r="AW55" s="126">
        <f>'SO105_část SO105 - SO105_...'!J31</f>
        <v>0</v>
      </c>
      <c r="AX55" s="126">
        <f>'SO105_část SO105 - SO105_...'!J32</f>
        <v>0</v>
      </c>
      <c r="AY55" s="126">
        <f>'SO105_část SO105 - SO105_...'!J33</f>
        <v>0</v>
      </c>
      <c r="AZ55" s="126">
        <f>'SO105_část SO105 - SO105_...'!F30</f>
        <v>0</v>
      </c>
      <c r="BA55" s="126">
        <f>'SO105_část SO105 - SO105_...'!F31</f>
        <v>0</v>
      </c>
      <c r="BB55" s="126">
        <f>'SO105_část SO105 - SO105_...'!F32</f>
        <v>0</v>
      </c>
      <c r="BC55" s="126">
        <f>'SO105_část SO105 - SO105_...'!F33</f>
        <v>0</v>
      </c>
      <c r="BD55" s="128">
        <f>'SO105_část SO105 - SO105_...'!F34</f>
        <v>0</v>
      </c>
      <c r="BT55" s="129" t="s">
        <v>81</v>
      </c>
      <c r="BV55" s="129" t="s">
        <v>75</v>
      </c>
      <c r="BW55" s="129" t="s">
        <v>92</v>
      </c>
      <c r="BX55" s="129" t="s">
        <v>7</v>
      </c>
      <c r="CL55" s="129" t="s">
        <v>21</v>
      </c>
      <c r="CM55" s="129" t="s">
        <v>83</v>
      </c>
    </row>
    <row r="56" s="5" customFormat="1" ht="47.25" customHeight="1">
      <c r="A56" s="117" t="s">
        <v>77</v>
      </c>
      <c r="B56" s="118"/>
      <c r="C56" s="119"/>
      <c r="D56" s="120" t="s">
        <v>93</v>
      </c>
      <c r="E56" s="120"/>
      <c r="F56" s="120"/>
      <c r="G56" s="120"/>
      <c r="H56" s="120"/>
      <c r="I56" s="121"/>
      <c r="J56" s="120" t="s">
        <v>94</v>
      </c>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2">
        <f>'SO105_část SO105A - SO105...'!J27</f>
        <v>0</v>
      </c>
      <c r="AH56" s="121"/>
      <c r="AI56" s="121"/>
      <c r="AJ56" s="121"/>
      <c r="AK56" s="121"/>
      <c r="AL56" s="121"/>
      <c r="AM56" s="121"/>
      <c r="AN56" s="122">
        <f>SUM(AG56,AT56)</f>
        <v>0</v>
      </c>
      <c r="AO56" s="121"/>
      <c r="AP56" s="121"/>
      <c r="AQ56" s="123" t="s">
        <v>80</v>
      </c>
      <c r="AR56" s="124"/>
      <c r="AS56" s="125">
        <v>0</v>
      </c>
      <c r="AT56" s="126">
        <f>ROUND(SUM(AV56:AW56),2)</f>
        <v>0</v>
      </c>
      <c r="AU56" s="127">
        <f>'SO105_část SO105A - SO105...'!P82</f>
        <v>0</v>
      </c>
      <c r="AV56" s="126">
        <f>'SO105_část SO105A - SO105...'!J30</f>
        <v>0</v>
      </c>
      <c r="AW56" s="126">
        <f>'SO105_část SO105A - SO105...'!J31</f>
        <v>0</v>
      </c>
      <c r="AX56" s="126">
        <f>'SO105_část SO105A - SO105...'!J32</f>
        <v>0</v>
      </c>
      <c r="AY56" s="126">
        <f>'SO105_část SO105A - SO105...'!J33</f>
        <v>0</v>
      </c>
      <c r="AZ56" s="126">
        <f>'SO105_část SO105A - SO105...'!F30</f>
        <v>0</v>
      </c>
      <c r="BA56" s="126">
        <f>'SO105_část SO105A - SO105...'!F31</f>
        <v>0</v>
      </c>
      <c r="BB56" s="126">
        <f>'SO105_část SO105A - SO105...'!F32</f>
        <v>0</v>
      </c>
      <c r="BC56" s="126">
        <f>'SO105_část SO105A - SO105...'!F33</f>
        <v>0</v>
      </c>
      <c r="BD56" s="128">
        <f>'SO105_část SO105A - SO105...'!F34</f>
        <v>0</v>
      </c>
      <c r="BT56" s="129" t="s">
        <v>81</v>
      </c>
      <c r="BV56" s="129" t="s">
        <v>75</v>
      </c>
      <c r="BW56" s="129" t="s">
        <v>95</v>
      </c>
      <c r="BX56" s="129" t="s">
        <v>7</v>
      </c>
      <c r="CL56" s="129" t="s">
        <v>21</v>
      </c>
      <c r="CM56" s="129" t="s">
        <v>83</v>
      </c>
    </row>
    <row r="57" s="5" customFormat="1" ht="47.25" customHeight="1">
      <c r="A57" s="117" t="s">
        <v>77</v>
      </c>
      <c r="B57" s="118"/>
      <c r="C57" s="119"/>
      <c r="D57" s="120" t="s">
        <v>96</v>
      </c>
      <c r="E57" s="120"/>
      <c r="F57" s="120"/>
      <c r="G57" s="120"/>
      <c r="H57" s="120"/>
      <c r="I57" s="121"/>
      <c r="J57" s="120" t="s">
        <v>97</v>
      </c>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2">
        <f>'SO105_část SO105B - SO105...'!J27</f>
        <v>0</v>
      </c>
      <c r="AH57" s="121"/>
      <c r="AI57" s="121"/>
      <c r="AJ57" s="121"/>
      <c r="AK57" s="121"/>
      <c r="AL57" s="121"/>
      <c r="AM57" s="121"/>
      <c r="AN57" s="122">
        <f>SUM(AG57,AT57)</f>
        <v>0</v>
      </c>
      <c r="AO57" s="121"/>
      <c r="AP57" s="121"/>
      <c r="AQ57" s="123" t="s">
        <v>80</v>
      </c>
      <c r="AR57" s="124"/>
      <c r="AS57" s="125">
        <v>0</v>
      </c>
      <c r="AT57" s="126">
        <f>ROUND(SUM(AV57:AW57),2)</f>
        <v>0</v>
      </c>
      <c r="AU57" s="127">
        <f>'SO105_část SO105B - SO105...'!P81</f>
        <v>0</v>
      </c>
      <c r="AV57" s="126">
        <f>'SO105_část SO105B - SO105...'!J30</f>
        <v>0</v>
      </c>
      <c r="AW57" s="126">
        <f>'SO105_část SO105B - SO105...'!J31</f>
        <v>0</v>
      </c>
      <c r="AX57" s="126">
        <f>'SO105_část SO105B - SO105...'!J32</f>
        <v>0</v>
      </c>
      <c r="AY57" s="126">
        <f>'SO105_část SO105B - SO105...'!J33</f>
        <v>0</v>
      </c>
      <c r="AZ57" s="126">
        <f>'SO105_část SO105B - SO105...'!F30</f>
        <v>0</v>
      </c>
      <c r="BA57" s="126">
        <f>'SO105_část SO105B - SO105...'!F31</f>
        <v>0</v>
      </c>
      <c r="BB57" s="126">
        <f>'SO105_část SO105B - SO105...'!F32</f>
        <v>0</v>
      </c>
      <c r="BC57" s="126">
        <f>'SO105_část SO105B - SO105...'!F33</f>
        <v>0</v>
      </c>
      <c r="BD57" s="128">
        <f>'SO105_část SO105B - SO105...'!F34</f>
        <v>0</v>
      </c>
      <c r="BT57" s="129" t="s">
        <v>81</v>
      </c>
      <c r="BV57" s="129" t="s">
        <v>75</v>
      </c>
      <c r="BW57" s="129" t="s">
        <v>98</v>
      </c>
      <c r="BX57" s="129" t="s">
        <v>7</v>
      </c>
      <c r="CL57" s="129" t="s">
        <v>21</v>
      </c>
      <c r="CM57" s="129" t="s">
        <v>83</v>
      </c>
    </row>
    <row r="58" s="5" customFormat="1" ht="47.25" customHeight="1">
      <c r="A58" s="117" t="s">
        <v>77</v>
      </c>
      <c r="B58" s="118"/>
      <c r="C58" s="119"/>
      <c r="D58" s="120" t="s">
        <v>99</v>
      </c>
      <c r="E58" s="120"/>
      <c r="F58" s="120"/>
      <c r="G58" s="120"/>
      <c r="H58" s="120"/>
      <c r="I58" s="121"/>
      <c r="J58" s="120" t="s">
        <v>100</v>
      </c>
      <c r="K58" s="120"/>
      <c r="L58" s="120"/>
      <c r="M58" s="120"/>
      <c r="N58" s="120"/>
      <c r="O58" s="120"/>
      <c r="P58" s="120"/>
      <c r="Q58" s="120"/>
      <c r="R58" s="120"/>
      <c r="S58" s="120"/>
      <c r="T58" s="120"/>
      <c r="U58" s="120"/>
      <c r="V58" s="120"/>
      <c r="W58" s="120"/>
      <c r="X58" s="120"/>
      <c r="Y58" s="120"/>
      <c r="Z58" s="120"/>
      <c r="AA58" s="120"/>
      <c r="AB58" s="120"/>
      <c r="AC58" s="120"/>
      <c r="AD58" s="120"/>
      <c r="AE58" s="120"/>
      <c r="AF58" s="120"/>
      <c r="AG58" s="122">
        <f>'SO105_část SO105C - SO105...'!J27</f>
        <v>0</v>
      </c>
      <c r="AH58" s="121"/>
      <c r="AI58" s="121"/>
      <c r="AJ58" s="121"/>
      <c r="AK58" s="121"/>
      <c r="AL58" s="121"/>
      <c r="AM58" s="121"/>
      <c r="AN58" s="122">
        <f>SUM(AG58,AT58)</f>
        <v>0</v>
      </c>
      <c r="AO58" s="121"/>
      <c r="AP58" s="121"/>
      <c r="AQ58" s="123" t="s">
        <v>80</v>
      </c>
      <c r="AR58" s="124"/>
      <c r="AS58" s="125">
        <v>0</v>
      </c>
      <c r="AT58" s="126">
        <f>ROUND(SUM(AV58:AW58),2)</f>
        <v>0</v>
      </c>
      <c r="AU58" s="127">
        <f>'SO105_část SO105C - SO105...'!P82</f>
        <v>0</v>
      </c>
      <c r="AV58" s="126">
        <f>'SO105_část SO105C - SO105...'!J30</f>
        <v>0</v>
      </c>
      <c r="AW58" s="126">
        <f>'SO105_část SO105C - SO105...'!J31</f>
        <v>0</v>
      </c>
      <c r="AX58" s="126">
        <f>'SO105_část SO105C - SO105...'!J32</f>
        <v>0</v>
      </c>
      <c r="AY58" s="126">
        <f>'SO105_část SO105C - SO105...'!J33</f>
        <v>0</v>
      </c>
      <c r="AZ58" s="126">
        <f>'SO105_část SO105C - SO105...'!F30</f>
        <v>0</v>
      </c>
      <c r="BA58" s="126">
        <f>'SO105_část SO105C - SO105...'!F31</f>
        <v>0</v>
      </c>
      <c r="BB58" s="126">
        <f>'SO105_část SO105C - SO105...'!F32</f>
        <v>0</v>
      </c>
      <c r="BC58" s="126">
        <f>'SO105_část SO105C - SO105...'!F33</f>
        <v>0</v>
      </c>
      <c r="BD58" s="128">
        <f>'SO105_část SO105C - SO105...'!F34</f>
        <v>0</v>
      </c>
      <c r="BT58" s="129" t="s">
        <v>81</v>
      </c>
      <c r="BV58" s="129" t="s">
        <v>75</v>
      </c>
      <c r="BW58" s="129" t="s">
        <v>101</v>
      </c>
      <c r="BX58" s="129" t="s">
        <v>7</v>
      </c>
      <c r="CL58" s="129" t="s">
        <v>21</v>
      </c>
      <c r="CM58" s="129" t="s">
        <v>83</v>
      </c>
    </row>
    <row r="59" s="5" customFormat="1" ht="47.25" customHeight="1">
      <c r="A59" s="117" t="s">
        <v>77</v>
      </c>
      <c r="B59" s="118"/>
      <c r="C59" s="119"/>
      <c r="D59" s="120" t="s">
        <v>102</v>
      </c>
      <c r="E59" s="120"/>
      <c r="F59" s="120"/>
      <c r="G59" s="120"/>
      <c r="H59" s="120"/>
      <c r="I59" s="121"/>
      <c r="J59" s="120" t="s">
        <v>103</v>
      </c>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2">
        <f>'SO114_část SO114 - SO114_...'!J27</f>
        <v>0</v>
      </c>
      <c r="AH59" s="121"/>
      <c r="AI59" s="121"/>
      <c r="AJ59" s="121"/>
      <c r="AK59" s="121"/>
      <c r="AL59" s="121"/>
      <c r="AM59" s="121"/>
      <c r="AN59" s="122">
        <f>SUM(AG59,AT59)</f>
        <v>0</v>
      </c>
      <c r="AO59" s="121"/>
      <c r="AP59" s="121"/>
      <c r="AQ59" s="123" t="s">
        <v>80</v>
      </c>
      <c r="AR59" s="124"/>
      <c r="AS59" s="125">
        <v>0</v>
      </c>
      <c r="AT59" s="126">
        <f>ROUND(SUM(AV59:AW59),2)</f>
        <v>0</v>
      </c>
      <c r="AU59" s="127">
        <f>'SO114_část SO114 - SO114_...'!P85</f>
        <v>0</v>
      </c>
      <c r="AV59" s="126">
        <f>'SO114_část SO114 - SO114_...'!J30</f>
        <v>0</v>
      </c>
      <c r="AW59" s="126">
        <f>'SO114_část SO114 - SO114_...'!J31</f>
        <v>0</v>
      </c>
      <c r="AX59" s="126">
        <f>'SO114_část SO114 - SO114_...'!J32</f>
        <v>0</v>
      </c>
      <c r="AY59" s="126">
        <f>'SO114_část SO114 - SO114_...'!J33</f>
        <v>0</v>
      </c>
      <c r="AZ59" s="126">
        <f>'SO114_část SO114 - SO114_...'!F30</f>
        <v>0</v>
      </c>
      <c r="BA59" s="126">
        <f>'SO114_část SO114 - SO114_...'!F31</f>
        <v>0</v>
      </c>
      <c r="BB59" s="126">
        <f>'SO114_část SO114 - SO114_...'!F32</f>
        <v>0</v>
      </c>
      <c r="BC59" s="126">
        <f>'SO114_část SO114 - SO114_...'!F33</f>
        <v>0</v>
      </c>
      <c r="BD59" s="128">
        <f>'SO114_část SO114 - SO114_...'!F34</f>
        <v>0</v>
      </c>
      <c r="BT59" s="129" t="s">
        <v>81</v>
      </c>
      <c r="BV59" s="129" t="s">
        <v>75</v>
      </c>
      <c r="BW59" s="129" t="s">
        <v>104</v>
      </c>
      <c r="BX59" s="129" t="s">
        <v>7</v>
      </c>
      <c r="CL59" s="129" t="s">
        <v>21</v>
      </c>
      <c r="CM59" s="129" t="s">
        <v>83</v>
      </c>
    </row>
    <row r="60" s="5" customFormat="1" ht="47.25" customHeight="1">
      <c r="A60" s="117" t="s">
        <v>77</v>
      </c>
      <c r="B60" s="118"/>
      <c r="C60" s="119"/>
      <c r="D60" s="120" t="s">
        <v>105</v>
      </c>
      <c r="E60" s="120"/>
      <c r="F60" s="120"/>
      <c r="G60" s="120"/>
      <c r="H60" s="120"/>
      <c r="I60" s="121"/>
      <c r="J60" s="120" t="s">
        <v>106</v>
      </c>
      <c r="K60" s="120"/>
      <c r="L60" s="120"/>
      <c r="M60" s="120"/>
      <c r="N60" s="120"/>
      <c r="O60" s="120"/>
      <c r="P60" s="120"/>
      <c r="Q60" s="120"/>
      <c r="R60" s="120"/>
      <c r="S60" s="120"/>
      <c r="T60" s="120"/>
      <c r="U60" s="120"/>
      <c r="V60" s="120"/>
      <c r="W60" s="120"/>
      <c r="X60" s="120"/>
      <c r="Y60" s="120"/>
      <c r="Z60" s="120"/>
      <c r="AA60" s="120"/>
      <c r="AB60" s="120"/>
      <c r="AC60" s="120"/>
      <c r="AD60" s="120"/>
      <c r="AE60" s="120"/>
      <c r="AF60" s="120"/>
      <c r="AG60" s="122">
        <f>'SO191.1_část SO191.1 - SO...'!J27</f>
        <v>0</v>
      </c>
      <c r="AH60" s="121"/>
      <c r="AI60" s="121"/>
      <c r="AJ60" s="121"/>
      <c r="AK60" s="121"/>
      <c r="AL60" s="121"/>
      <c r="AM60" s="121"/>
      <c r="AN60" s="122">
        <f>SUM(AG60,AT60)</f>
        <v>0</v>
      </c>
      <c r="AO60" s="121"/>
      <c r="AP60" s="121"/>
      <c r="AQ60" s="123" t="s">
        <v>80</v>
      </c>
      <c r="AR60" s="124"/>
      <c r="AS60" s="125">
        <v>0</v>
      </c>
      <c r="AT60" s="126">
        <f>ROUND(SUM(AV60:AW60),2)</f>
        <v>0</v>
      </c>
      <c r="AU60" s="127">
        <f>'SO191.1_část SO191.1 - SO...'!P81</f>
        <v>0</v>
      </c>
      <c r="AV60" s="126">
        <f>'SO191.1_část SO191.1 - SO...'!J30</f>
        <v>0</v>
      </c>
      <c r="AW60" s="126">
        <f>'SO191.1_část SO191.1 - SO...'!J31</f>
        <v>0</v>
      </c>
      <c r="AX60" s="126">
        <f>'SO191.1_část SO191.1 - SO...'!J32</f>
        <v>0</v>
      </c>
      <c r="AY60" s="126">
        <f>'SO191.1_část SO191.1 - SO...'!J33</f>
        <v>0</v>
      </c>
      <c r="AZ60" s="126">
        <f>'SO191.1_část SO191.1 - SO...'!F30</f>
        <v>0</v>
      </c>
      <c r="BA60" s="126">
        <f>'SO191.1_část SO191.1 - SO...'!F31</f>
        <v>0</v>
      </c>
      <c r="BB60" s="126">
        <f>'SO191.1_část SO191.1 - SO...'!F32</f>
        <v>0</v>
      </c>
      <c r="BC60" s="126">
        <f>'SO191.1_část SO191.1 - SO...'!F33</f>
        <v>0</v>
      </c>
      <c r="BD60" s="128">
        <f>'SO191.1_část SO191.1 - SO...'!F34</f>
        <v>0</v>
      </c>
      <c r="BT60" s="129" t="s">
        <v>81</v>
      </c>
      <c r="BV60" s="129" t="s">
        <v>75</v>
      </c>
      <c r="BW60" s="129" t="s">
        <v>107</v>
      </c>
      <c r="BX60" s="129" t="s">
        <v>7</v>
      </c>
      <c r="CL60" s="129" t="s">
        <v>21</v>
      </c>
      <c r="CM60" s="129" t="s">
        <v>83</v>
      </c>
    </row>
    <row r="61" s="5" customFormat="1" ht="47.25" customHeight="1">
      <c r="A61" s="117" t="s">
        <v>77</v>
      </c>
      <c r="B61" s="118"/>
      <c r="C61" s="119"/>
      <c r="D61" s="120" t="s">
        <v>108</v>
      </c>
      <c r="E61" s="120"/>
      <c r="F61" s="120"/>
      <c r="G61" s="120"/>
      <c r="H61" s="120"/>
      <c r="I61" s="121"/>
      <c r="J61" s="120" t="s">
        <v>109</v>
      </c>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2">
        <f>'SO901.1_část SO901.1 - SO...'!J27</f>
        <v>0</v>
      </c>
      <c r="AH61" s="121"/>
      <c r="AI61" s="121"/>
      <c r="AJ61" s="121"/>
      <c r="AK61" s="121"/>
      <c r="AL61" s="121"/>
      <c r="AM61" s="121"/>
      <c r="AN61" s="122">
        <f>SUM(AG61,AT61)</f>
        <v>0</v>
      </c>
      <c r="AO61" s="121"/>
      <c r="AP61" s="121"/>
      <c r="AQ61" s="123" t="s">
        <v>80</v>
      </c>
      <c r="AR61" s="124"/>
      <c r="AS61" s="125">
        <v>0</v>
      </c>
      <c r="AT61" s="126">
        <f>ROUND(SUM(AV61:AW61),2)</f>
        <v>0</v>
      </c>
      <c r="AU61" s="127">
        <f>'SO901.1_část SO901.1 - SO...'!P79</f>
        <v>0</v>
      </c>
      <c r="AV61" s="126">
        <f>'SO901.1_část SO901.1 - SO...'!J30</f>
        <v>0</v>
      </c>
      <c r="AW61" s="126">
        <f>'SO901.1_část SO901.1 - SO...'!J31</f>
        <v>0</v>
      </c>
      <c r="AX61" s="126">
        <f>'SO901.1_část SO901.1 - SO...'!J32</f>
        <v>0</v>
      </c>
      <c r="AY61" s="126">
        <f>'SO901.1_část SO901.1 - SO...'!J33</f>
        <v>0</v>
      </c>
      <c r="AZ61" s="126">
        <f>'SO901.1_část SO901.1 - SO...'!F30</f>
        <v>0</v>
      </c>
      <c r="BA61" s="126">
        <f>'SO901.1_část SO901.1 - SO...'!F31</f>
        <v>0</v>
      </c>
      <c r="BB61" s="126">
        <f>'SO901.1_část SO901.1 - SO...'!F32</f>
        <v>0</v>
      </c>
      <c r="BC61" s="126">
        <f>'SO901.1_část SO901.1 - SO...'!F33</f>
        <v>0</v>
      </c>
      <c r="BD61" s="128">
        <f>'SO901.1_část SO901.1 - SO...'!F34</f>
        <v>0</v>
      </c>
      <c r="BT61" s="129" t="s">
        <v>81</v>
      </c>
      <c r="BV61" s="129" t="s">
        <v>75</v>
      </c>
      <c r="BW61" s="129" t="s">
        <v>110</v>
      </c>
      <c r="BX61" s="129" t="s">
        <v>7</v>
      </c>
      <c r="CL61" s="129" t="s">
        <v>21</v>
      </c>
      <c r="CM61" s="129" t="s">
        <v>83</v>
      </c>
    </row>
    <row r="62" s="5" customFormat="1" ht="31.5" customHeight="1">
      <c r="A62" s="117" t="s">
        <v>77</v>
      </c>
      <c r="B62" s="118"/>
      <c r="C62" s="119"/>
      <c r="D62" s="120" t="s">
        <v>111</v>
      </c>
      <c r="E62" s="120"/>
      <c r="F62" s="120"/>
      <c r="G62" s="120"/>
      <c r="H62" s="120"/>
      <c r="I62" s="121"/>
      <c r="J62" s="120" t="s">
        <v>112</v>
      </c>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122">
        <f>'000_část 000 - 000_VEDLEJ...'!J27</f>
        <v>0</v>
      </c>
      <c r="AH62" s="121"/>
      <c r="AI62" s="121"/>
      <c r="AJ62" s="121"/>
      <c r="AK62" s="121"/>
      <c r="AL62" s="121"/>
      <c r="AM62" s="121"/>
      <c r="AN62" s="122">
        <f>SUM(AG62,AT62)</f>
        <v>0</v>
      </c>
      <c r="AO62" s="121"/>
      <c r="AP62" s="121"/>
      <c r="AQ62" s="123" t="s">
        <v>80</v>
      </c>
      <c r="AR62" s="124"/>
      <c r="AS62" s="130">
        <v>0</v>
      </c>
      <c r="AT62" s="131">
        <f>ROUND(SUM(AV62:AW62),2)</f>
        <v>0</v>
      </c>
      <c r="AU62" s="132">
        <f>'000_část 000 - 000_VEDLEJ...'!P81</f>
        <v>0</v>
      </c>
      <c r="AV62" s="131">
        <f>'000_část 000 - 000_VEDLEJ...'!J30</f>
        <v>0</v>
      </c>
      <c r="AW62" s="131">
        <f>'000_část 000 - 000_VEDLEJ...'!J31</f>
        <v>0</v>
      </c>
      <c r="AX62" s="131">
        <f>'000_část 000 - 000_VEDLEJ...'!J32</f>
        <v>0</v>
      </c>
      <c r="AY62" s="131">
        <f>'000_část 000 - 000_VEDLEJ...'!J33</f>
        <v>0</v>
      </c>
      <c r="AZ62" s="131">
        <f>'000_část 000 - 000_VEDLEJ...'!F30</f>
        <v>0</v>
      </c>
      <c r="BA62" s="131">
        <f>'000_část 000 - 000_VEDLEJ...'!F31</f>
        <v>0</v>
      </c>
      <c r="BB62" s="131">
        <f>'000_část 000 - 000_VEDLEJ...'!F32</f>
        <v>0</v>
      </c>
      <c r="BC62" s="131">
        <f>'000_část 000 - 000_VEDLEJ...'!F33</f>
        <v>0</v>
      </c>
      <c r="BD62" s="133">
        <f>'000_část 000 - 000_VEDLEJ...'!F34</f>
        <v>0</v>
      </c>
      <c r="BT62" s="129" t="s">
        <v>81</v>
      </c>
      <c r="BV62" s="129" t="s">
        <v>75</v>
      </c>
      <c r="BW62" s="129" t="s">
        <v>113</v>
      </c>
      <c r="BX62" s="129" t="s">
        <v>7</v>
      </c>
      <c r="CL62" s="129" t="s">
        <v>21</v>
      </c>
      <c r="CM62" s="129" t="s">
        <v>83</v>
      </c>
    </row>
    <row r="63" s="1" customFormat="1" ht="30" customHeight="1">
      <c r="B63" s="44"/>
      <c r="C63" s="72"/>
      <c r="D63" s="72"/>
      <c r="E63" s="72"/>
      <c r="F63" s="72"/>
      <c r="G63" s="72"/>
      <c r="H63" s="72"/>
      <c r="I63" s="72"/>
      <c r="J63" s="72"/>
      <c r="K63" s="72"/>
      <c r="L63" s="72"/>
      <c r="M63" s="72"/>
      <c r="N63" s="72"/>
      <c r="O63" s="72"/>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0"/>
    </row>
    <row r="64" s="1" customFormat="1" ht="6.96" customHeight="1">
      <c r="B64" s="65"/>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70"/>
    </row>
  </sheetData>
  <sheetProtection sheet="1" formatColumns="0" formatRows="0" objects="1" scenarios="1" spinCount="100000" saltValue="eLOTNj9T4IiBXA1qtbJKPOnBE9uBEYktpqi7CHNzrTGHGgf7RlDQJRamWlrVUk/+EDX6qUmaKsPk5Ytt38isog==" hashValue="c/8pHzwctUCAVpJFwcGkKwDDdjBVxBKiM7IxA11n5GO3CFVxtEnlug6ycJNLQGbg5PChRBaBmaYNdwUymlDbkw==" algorithmName="SHA-512" password="CC35"/>
  <mergeCells count="8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1:AM51"/>
    <mergeCell ref="AN51:AP51"/>
    <mergeCell ref="AR2:BE2"/>
  </mergeCells>
  <hyperlinks>
    <hyperlink ref="K1:S1" location="C2" display="1) Rekapitulace stavby"/>
    <hyperlink ref="W1:AI1" location="C51" display="2) Rekapitulace objektů stavby a soupisů prací"/>
    <hyperlink ref="A52" location="'SO104_část 104 - SO104_RE...'!C2" display="/"/>
    <hyperlink ref="A53" location="'SO104_část SO104A - SO104...'!C2" display="/"/>
    <hyperlink ref="A54" location="'SO104_část SO104B - SO104...'!C2" display="/"/>
    <hyperlink ref="A55" location="'SO105_část SO105 - SO105_...'!C2" display="/"/>
    <hyperlink ref="A56" location="'SO105_část SO105A - SO105...'!C2" display="/"/>
    <hyperlink ref="A57" location="'SO105_část SO105B - SO105...'!C2" display="/"/>
    <hyperlink ref="A58" location="'SO105_část SO105C - SO105...'!C2" display="/"/>
    <hyperlink ref="A59" location="'SO114_část SO114 - SO114_...'!C2" display="/"/>
    <hyperlink ref="A60" location="'SO191.1_část SO191.1 - SO...'!C2" display="/"/>
    <hyperlink ref="A61" location="'SO901.1_část SO901.1 - SO...'!C2" display="/"/>
    <hyperlink ref="A62" location="'000_část 000 - 000_VEDLEJ...'!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107</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1088</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ROUND(J81,2)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ROUND(SUM(BE81:BE167), 2)</f>
        <v>0</v>
      </c>
      <c r="G30" s="45"/>
      <c r="H30" s="45"/>
      <c r="I30" s="156">
        <v>0.20999999999999999</v>
      </c>
      <c r="J30" s="155">
        <f>ROUND(ROUND((SUM(BE81:BE167)), 2)*I30, 2)</f>
        <v>0</v>
      </c>
      <c r="K30" s="49"/>
    </row>
    <row r="31" s="1" customFormat="1" ht="14.4" customHeight="1">
      <c r="B31" s="44"/>
      <c r="C31" s="45"/>
      <c r="D31" s="45"/>
      <c r="E31" s="53" t="s">
        <v>45</v>
      </c>
      <c r="F31" s="155">
        <f>ROUND(SUM(BF81:BF167), 2)</f>
        <v>0</v>
      </c>
      <c r="G31" s="45"/>
      <c r="H31" s="45"/>
      <c r="I31" s="156">
        <v>0.14999999999999999</v>
      </c>
      <c r="J31" s="155">
        <f>ROUND(ROUND((SUM(BF81:BF167)), 2)*I31, 2)</f>
        <v>0</v>
      </c>
      <c r="K31" s="49"/>
    </row>
    <row r="32" hidden="1" s="1" customFormat="1" ht="14.4" customHeight="1">
      <c r="B32" s="44"/>
      <c r="C32" s="45"/>
      <c r="D32" s="45"/>
      <c r="E32" s="53" t="s">
        <v>46</v>
      </c>
      <c r="F32" s="155">
        <f>ROUND(SUM(BG81:BG167), 2)</f>
        <v>0</v>
      </c>
      <c r="G32" s="45"/>
      <c r="H32" s="45"/>
      <c r="I32" s="156">
        <v>0.20999999999999999</v>
      </c>
      <c r="J32" s="155">
        <v>0</v>
      </c>
      <c r="K32" s="49"/>
    </row>
    <row r="33" hidden="1" s="1" customFormat="1" ht="14.4" customHeight="1">
      <c r="B33" s="44"/>
      <c r="C33" s="45"/>
      <c r="D33" s="45"/>
      <c r="E33" s="53" t="s">
        <v>47</v>
      </c>
      <c r="F33" s="155">
        <f>ROUND(SUM(BH81:BH167), 2)</f>
        <v>0</v>
      </c>
      <c r="G33" s="45"/>
      <c r="H33" s="45"/>
      <c r="I33" s="156">
        <v>0.14999999999999999</v>
      </c>
      <c r="J33" s="155">
        <v>0</v>
      </c>
      <c r="K33" s="49"/>
    </row>
    <row r="34" hidden="1" s="1" customFormat="1" ht="14.4" customHeight="1">
      <c r="B34" s="44"/>
      <c r="C34" s="45"/>
      <c r="D34" s="45"/>
      <c r="E34" s="53" t="s">
        <v>48</v>
      </c>
      <c r="F34" s="155">
        <f>ROUND(SUM(BI81:BI167),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SO191.1_část SO191.1 - SO191.1_TRVALÉ DOPRAVNÍ ZNAČENÍ</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J81</f>
        <v>0</v>
      </c>
      <c r="K56" s="49"/>
      <c r="AU56" s="22" t="s">
        <v>126</v>
      </c>
    </row>
    <row r="57" s="7" customFormat="1" ht="24.96" customHeight="1">
      <c r="B57" s="175"/>
      <c r="C57" s="176"/>
      <c r="D57" s="177" t="s">
        <v>127</v>
      </c>
      <c r="E57" s="178"/>
      <c r="F57" s="178"/>
      <c r="G57" s="178"/>
      <c r="H57" s="178"/>
      <c r="I57" s="179"/>
      <c r="J57" s="180">
        <f>J82</f>
        <v>0</v>
      </c>
      <c r="K57" s="181"/>
    </row>
    <row r="58" s="8" customFormat="1" ht="19.92" customHeight="1">
      <c r="B58" s="182"/>
      <c r="C58" s="183"/>
      <c r="D58" s="184" t="s">
        <v>128</v>
      </c>
      <c r="E58" s="185"/>
      <c r="F58" s="185"/>
      <c r="G58" s="185"/>
      <c r="H58" s="185"/>
      <c r="I58" s="186"/>
      <c r="J58" s="187">
        <f>J83</f>
        <v>0</v>
      </c>
      <c r="K58" s="188"/>
    </row>
    <row r="59" s="8" customFormat="1" ht="19.92" customHeight="1">
      <c r="B59" s="182"/>
      <c r="C59" s="183"/>
      <c r="D59" s="184" t="s">
        <v>134</v>
      </c>
      <c r="E59" s="185"/>
      <c r="F59" s="185"/>
      <c r="G59" s="185"/>
      <c r="H59" s="185"/>
      <c r="I59" s="186"/>
      <c r="J59" s="187">
        <f>J91</f>
        <v>0</v>
      </c>
      <c r="K59" s="188"/>
    </row>
    <row r="60" s="8" customFormat="1" ht="19.92" customHeight="1">
      <c r="B60" s="182"/>
      <c r="C60" s="183"/>
      <c r="D60" s="184" t="s">
        <v>135</v>
      </c>
      <c r="E60" s="185"/>
      <c r="F60" s="185"/>
      <c r="G60" s="185"/>
      <c r="H60" s="185"/>
      <c r="I60" s="186"/>
      <c r="J60" s="187">
        <f>J154</f>
        <v>0</v>
      </c>
      <c r="K60" s="188"/>
    </row>
    <row r="61" s="8" customFormat="1" ht="19.92" customHeight="1">
      <c r="B61" s="182"/>
      <c r="C61" s="183"/>
      <c r="D61" s="184" t="s">
        <v>136</v>
      </c>
      <c r="E61" s="185"/>
      <c r="F61" s="185"/>
      <c r="G61" s="185"/>
      <c r="H61" s="185"/>
      <c r="I61" s="186"/>
      <c r="J61" s="187">
        <f>J164</f>
        <v>0</v>
      </c>
      <c r="K61" s="188"/>
    </row>
    <row r="62" s="1" customFormat="1" ht="21.84" customHeight="1">
      <c r="B62" s="44"/>
      <c r="C62" s="45"/>
      <c r="D62" s="45"/>
      <c r="E62" s="45"/>
      <c r="F62" s="45"/>
      <c r="G62" s="45"/>
      <c r="H62" s="45"/>
      <c r="I62" s="142"/>
      <c r="J62" s="45"/>
      <c r="K62" s="49"/>
    </row>
    <row r="63" s="1" customFormat="1" ht="6.96" customHeight="1">
      <c r="B63" s="65"/>
      <c r="C63" s="66"/>
      <c r="D63" s="66"/>
      <c r="E63" s="66"/>
      <c r="F63" s="66"/>
      <c r="G63" s="66"/>
      <c r="H63" s="66"/>
      <c r="I63" s="164"/>
      <c r="J63" s="66"/>
      <c r="K63" s="67"/>
    </row>
    <row r="67" s="1" customFormat="1" ht="6.96" customHeight="1">
      <c r="B67" s="68"/>
      <c r="C67" s="69"/>
      <c r="D67" s="69"/>
      <c r="E67" s="69"/>
      <c r="F67" s="69"/>
      <c r="G67" s="69"/>
      <c r="H67" s="69"/>
      <c r="I67" s="167"/>
      <c r="J67" s="69"/>
      <c r="K67" s="69"/>
      <c r="L67" s="70"/>
    </row>
    <row r="68" s="1" customFormat="1" ht="36.96" customHeight="1">
      <c r="B68" s="44"/>
      <c r="C68" s="71" t="s">
        <v>137</v>
      </c>
      <c r="D68" s="72"/>
      <c r="E68" s="72"/>
      <c r="F68" s="72"/>
      <c r="G68" s="72"/>
      <c r="H68" s="72"/>
      <c r="I68" s="189"/>
      <c r="J68" s="72"/>
      <c r="K68" s="72"/>
      <c r="L68" s="70"/>
    </row>
    <row r="69" s="1" customFormat="1" ht="6.96" customHeight="1">
      <c r="B69" s="44"/>
      <c r="C69" s="72"/>
      <c r="D69" s="72"/>
      <c r="E69" s="72"/>
      <c r="F69" s="72"/>
      <c r="G69" s="72"/>
      <c r="H69" s="72"/>
      <c r="I69" s="189"/>
      <c r="J69" s="72"/>
      <c r="K69" s="72"/>
      <c r="L69" s="70"/>
    </row>
    <row r="70" s="1" customFormat="1" ht="14.4" customHeight="1">
      <c r="B70" s="44"/>
      <c r="C70" s="74" t="s">
        <v>18</v>
      </c>
      <c r="D70" s="72"/>
      <c r="E70" s="72"/>
      <c r="F70" s="72"/>
      <c r="G70" s="72"/>
      <c r="H70" s="72"/>
      <c r="I70" s="189"/>
      <c r="J70" s="72"/>
      <c r="K70" s="72"/>
      <c r="L70" s="70"/>
    </row>
    <row r="71" s="1" customFormat="1" ht="16.5" customHeight="1">
      <c r="B71" s="44"/>
      <c r="C71" s="72"/>
      <c r="D71" s="72"/>
      <c r="E71" s="190" t="str">
        <f>E7</f>
        <v>II/335 Uhlířské Janovice - Staňkovice, rekonstrukce vozovky a odstranění bodové závady</v>
      </c>
      <c r="F71" s="74"/>
      <c r="G71" s="74"/>
      <c r="H71" s="74"/>
      <c r="I71" s="189"/>
      <c r="J71" s="72"/>
      <c r="K71" s="72"/>
      <c r="L71" s="70"/>
    </row>
    <row r="72" s="1" customFormat="1" ht="14.4" customHeight="1">
      <c r="B72" s="44"/>
      <c r="C72" s="74" t="s">
        <v>120</v>
      </c>
      <c r="D72" s="72"/>
      <c r="E72" s="72"/>
      <c r="F72" s="72"/>
      <c r="G72" s="72"/>
      <c r="H72" s="72"/>
      <c r="I72" s="189"/>
      <c r="J72" s="72"/>
      <c r="K72" s="72"/>
      <c r="L72" s="70"/>
    </row>
    <row r="73" s="1" customFormat="1" ht="17.25" customHeight="1">
      <c r="B73" s="44"/>
      <c r="C73" s="72"/>
      <c r="D73" s="72"/>
      <c r="E73" s="80" t="str">
        <f>E9</f>
        <v>SO191.1_část SO191.1 - SO191.1_TRVALÉ DOPRAVNÍ ZNAČENÍ</v>
      </c>
      <c r="F73" s="72"/>
      <c r="G73" s="72"/>
      <c r="H73" s="72"/>
      <c r="I73" s="189"/>
      <c r="J73" s="72"/>
      <c r="K73" s="72"/>
      <c r="L73" s="70"/>
    </row>
    <row r="74" s="1" customFormat="1" ht="6.96" customHeight="1">
      <c r="B74" s="44"/>
      <c r="C74" s="72"/>
      <c r="D74" s="72"/>
      <c r="E74" s="72"/>
      <c r="F74" s="72"/>
      <c r="G74" s="72"/>
      <c r="H74" s="72"/>
      <c r="I74" s="189"/>
      <c r="J74" s="72"/>
      <c r="K74" s="72"/>
      <c r="L74" s="70"/>
    </row>
    <row r="75" s="1" customFormat="1" ht="18" customHeight="1">
      <c r="B75" s="44"/>
      <c r="C75" s="74" t="s">
        <v>23</v>
      </c>
      <c r="D75" s="72"/>
      <c r="E75" s="72"/>
      <c r="F75" s="191" t="str">
        <f>F12</f>
        <v>Katastrální obec Uhlířské janovice</v>
      </c>
      <c r="G75" s="72"/>
      <c r="H75" s="72"/>
      <c r="I75" s="192" t="s">
        <v>25</v>
      </c>
      <c r="J75" s="83" t="str">
        <f>IF(J12="","",J12)</f>
        <v>3. 11. 2017</v>
      </c>
      <c r="K75" s="72"/>
      <c r="L75" s="70"/>
    </row>
    <row r="76" s="1" customFormat="1" ht="6.96" customHeight="1">
      <c r="B76" s="44"/>
      <c r="C76" s="72"/>
      <c r="D76" s="72"/>
      <c r="E76" s="72"/>
      <c r="F76" s="72"/>
      <c r="G76" s="72"/>
      <c r="H76" s="72"/>
      <c r="I76" s="189"/>
      <c r="J76" s="72"/>
      <c r="K76" s="72"/>
      <c r="L76" s="70"/>
    </row>
    <row r="77" s="1" customFormat="1">
      <c r="B77" s="44"/>
      <c r="C77" s="74" t="s">
        <v>27</v>
      </c>
      <c r="D77" s="72"/>
      <c r="E77" s="72"/>
      <c r="F77" s="191" t="str">
        <f>E15</f>
        <v>Středočeský kraj</v>
      </c>
      <c r="G77" s="72"/>
      <c r="H77" s="72"/>
      <c r="I77" s="192" t="s">
        <v>33</v>
      </c>
      <c r="J77" s="191" t="str">
        <f>E21</f>
        <v>Pontex, spol. s r.o.</v>
      </c>
      <c r="K77" s="72"/>
      <c r="L77" s="70"/>
    </row>
    <row r="78" s="1" customFormat="1" ht="14.4" customHeight="1">
      <c r="B78" s="44"/>
      <c r="C78" s="74" t="s">
        <v>31</v>
      </c>
      <c r="D78" s="72"/>
      <c r="E78" s="72"/>
      <c r="F78" s="191" t="str">
        <f>IF(E18="","",E18)</f>
        <v/>
      </c>
      <c r="G78" s="72"/>
      <c r="H78" s="72"/>
      <c r="I78" s="189"/>
      <c r="J78" s="72"/>
      <c r="K78" s="72"/>
      <c r="L78" s="70"/>
    </row>
    <row r="79" s="1" customFormat="1" ht="10.32" customHeight="1">
      <c r="B79" s="44"/>
      <c r="C79" s="72"/>
      <c r="D79" s="72"/>
      <c r="E79" s="72"/>
      <c r="F79" s="72"/>
      <c r="G79" s="72"/>
      <c r="H79" s="72"/>
      <c r="I79" s="189"/>
      <c r="J79" s="72"/>
      <c r="K79" s="72"/>
      <c r="L79" s="70"/>
    </row>
    <row r="80" s="9" customFormat="1" ht="29.28" customHeight="1">
      <c r="B80" s="193"/>
      <c r="C80" s="194" t="s">
        <v>138</v>
      </c>
      <c r="D80" s="195" t="s">
        <v>58</v>
      </c>
      <c r="E80" s="195" t="s">
        <v>54</v>
      </c>
      <c r="F80" s="195" t="s">
        <v>139</v>
      </c>
      <c r="G80" s="195" t="s">
        <v>140</v>
      </c>
      <c r="H80" s="195" t="s">
        <v>141</v>
      </c>
      <c r="I80" s="196" t="s">
        <v>142</v>
      </c>
      <c r="J80" s="195" t="s">
        <v>124</v>
      </c>
      <c r="K80" s="197" t="s">
        <v>143</v>
      </c>
      <c r="L80" s="198"/>
      <c r="M80" s="100" t="s">
        <v>144</v>
      </c>
      <c r="N80" s="101" t="s">
        <v>43</v>
      </c>
      <c r="O80" s="101" t="s">
        <v>145</v>
      </c>
      <c r="P80" s="101" t="s">
        <v>146</v>
      </c>
      <c r="Q80" s="101" t="s">
        <v>147</v>
      </c>
      <c r="R80" s="101" t="s">
        <v>148</v>
      </c>
      <c r="S80" s="101" t="s">
        <v>149</v>
      </c>
      <c r="T80" s="102" t="s">
        <v>150</v>
      </c>
    </row>
    <row r="81" s="1" customFormat="1" ht="29.28" customHeight="1">
      <c r="B81" s="44"/>
      <c r="C81" s="106" t="s">
        <v>125</v>
      </c>
      <c r="D81" s="72"/>
      <c r="E81" s="72"/>
      <c r="F81" s="72"/>
      <c r="G81" s="72"/>
      <c r="H81" s="72"/>
      <c r="I81" s="189"/>
      <c r="J81" s="199">
        <f>BK81</f>
        <v>0</v>
      </c>
      <c r="K81" s="72"/>
      <c r="L81" s="70"/>
      <c r="M81" s="103"/>
      <c r="N81" s="104"/>
      <c r="O81" s="104"/>
      <c r="P81" s="200">
        <f>P82</f>
        <v>0</v>
      </c>
      <c r="Q81" s="104"/>
      <c r="R81" s="200">
        <f>R82</f>
        <v>4.9647675999999992</v>
      </c>
      <c r="S81" s="104"/>
      <c r="T81" s="201">
        <f>T82</f>
        <v>1.3140000000000001</v>
      </c>
      <c r="AT81" s="22" t="s">
        <v>72</v>
      </c>
      <c r="AU81" s="22" t="s">
        <v>126</v>
      </c>
      <c r="BK81" s="202">
        <f>BK82</f>
        <v>0</v>
      </c>
    </row>
    <row r="82" s="10" customFormat="1" ht="37.44" customHeight="1">
      <c r="B82" s="203"/>
      <c r="C82" s="204"/>
      <c r="D82" s="205" t="s">
        <v>72</v>
      </c>
      <c r="E82" s="206" t="s">
        <v>151</v>
      </c>
      <c r="F82" s="206" t="s">
        <v>152</v>
      </c>
      <c r="G82" s="204"/>
      <c r="H82" s="204"/>
      <c r="I82" s="207"/>
      <c r="J82" s="208">
        <f>BK82</f>
        <v>0</v>
      </c>
      <c r="K82" s="204"/>
      <c r="L82" s="209"/>
      <c r="M82" s="210"/>
      <c r="N82" s="211"/>
      <c r="O82" s="211"/>
      <c r="P82" s="212">
        <f>P83+P91+P154+P164</f>
        <v>0</v>
      </c>
      <c r="Q82" s="211"/>
      <c r="R82" s="212">
        <f>R83+R91+R154+R164</f>
        <v>4.9647675999999992</v>
      </c>
      <c r="S82" s="211"/>
      <c r="T82" s="213">
        <f>T83+T91+T154+T164</f>
        <v>1.3140000000000001</v>
      </c>
      <c r="AR82" s="214" t="s">
        <v>81</v>
      </c>
      <c r="AT82" s="215" t="s">
        <v>72</v>
      </c>
      <c r="AU82" s="215" t="s">
        <v>73</v>
      </c>
      <c r="AY82" s="214" t="s">
        <v>153</v>
      </c>
      <c r="BK82" s="216">
        <f>BK83+BK91+BK154+BK164</f>
        <v>0</v>
      </c>
    </row>
    <row r="83" s="10" customFormat="1" ht="19.92" customHeight="1">
      <c r="B83" s="203"/>
      <c r="C83" s="204"/>
      <c r="D83" s="205" t="s">
        <v>72</v>
      </c>
      <c r="E83" s="217" t="s">
        <v>81</v>
      </c>
      <c r="F83" s="217" t="s">
        <v>154</v>
      </c>
      <c r="G83" s="204"/>
      <c r="H83" s="204"/>
      <c r="I83" s="207"/>
      <c r="J83" s="218">
        <f>BK83</f>
        <v>0</v>
      </c>
      <c r="K83" s="204"/>
      <c r="L83" s="209"/>
      <c r="M83" s="210"/>
      <c r="N83" s="211"/>
      <c r="O83" s="211"/>
      <c r="P83" s="212">
        <f>SUM(P84:P90)</f>
        <v>0</v>
      </c>
      <c r="Q83" s="211"/>
      <c r="R83" s="212">
        <f>SUM(R84:R90)</f>
        <v>0</v>
      </c>
      <c r="S83" s="211"/>
      <c r="T83" s="213">
        <f>SUM(T84:T90)</f>
        <v>0</v>
      </c>
      <c r="AR83" s="214" t="s">
        <v>81</v>
      </c>
      <c r="AT83" s="215" t="s">
        <v>72</v>
      </c>
      <c r="AU83" s="215" t="s">
        <v>81</v>
      </c>
      <c r="AY83" s="214" t="s">
        <v>153</v>
      </c>
      <c r="BK83" s="216">
        <f>SUM(BK84:BK90)</f>
        <v>0</v>
      </c>
    </row>
    <row r="84" s="1" customFormat="1" ht="38.25" customHeight="1">
      <c r="B84" s="44"/>
      <c r="C84" s="219" t="s">
        <v>81</v>
      </c>
      <c r="D84" s="219" t="s">
        <v>155</v>
      </c>
      <c r="E84" s="220" t="s">
        <v>203</v>
      </c>
      <c r="F84" s="221" t="s">
        <v>204</v>
      </c>
      <c r="G84" s="222" t="s">
        <v>192</v>
      </c>
      <c r="H84" s="223">
        <v>2.3999999999999999</v>
      </c>
      <c r="I84" s="224"/>
      <c r="J84" s="225">
        <f>ROUND(I84*H84,2)</f>
        <v>0</v>
      </c>
      <c r="K84" s="221" t="s">
        <v>159</v>
      </c>
      <c r="L84" s="70"/>
      <c r="M84" s="226" t="s">
        <v>21</v>
      </c>
      <c r="N84" s="227" t="s">
        <v>44</v>
      </c>
      <c r="O84" s="45"/>
      <c r="P84" s="228">
        <f>O84*H84</f>
        <v>0</v>
      </c>
      <c r="Q84" s="228">
        <v>0</v>
      </c>
      <c r="R84" s="228">
        <f>Q84*H84</f>
        <v>0</v>
      </c>
      <c r="S84" s="228">
        <v>0</v>
      </c>
      <c r="T84" s="229">
        <f>S84*H84</f>
        <v>0</v>
      </c>
      <c r="AR84" s="22" t="s">
        <v>160</v>
      </c>
      <c r="AT84" s="22" t="s">
        <v>155</v>
      </c>
      <c r="AU84" s="22" t="s">
        <v>83</v>
      </c>
      <c r="AY84" s="22" t="s">
        <v>153</v>
      </c>
      <c r="BE84" s="230">
        <f>IF(N84="základní",J84,0)</f>
        <v>0</v>
      </c>
      <c r="BF84" s="230">
        <f>IF(N84="snížená",J84,0)</f>
        <v>0</v>
      </c>
      <c r="BG84" s="230">
        <f>IF(N84="zákl. přenesená",J84,0)</f>
        <v>0</v>
      </c>
      <c r="BH84" s="230">
        <f>IF(N84="sníž. přenesená",J84,0)</f>
        <v>0</v>
      </c>
      <c r="BI84" s="230">
        <f>IF(N84="nulová",J84,0)</f>
        <v>0</v>
      </c>
      <c r="BJ84" s="22" t="s">
        <v>81</v>
      </c>
      <c r="BK84" s="230">
        <f>ROUND(I84*H84,2)</f>
        <v>0</v>
      </c>
      <c r="BL84" s="22" t="s">
        <v>160</v>
      </c>
      <c r="BM84" s="22" t="s">
        <v>1089</v>
      </c>
    </row>
    <row r="85" s="1" customFormat="1" ht="51" customHeight="1">
      <c r="B85" s="44"/>
      <c r="C85" s="219" t="s">
        <v>83</v>
      </c>
      <c r="D85" s="219" t="s">
        <v>155</v>
      </c>
      <c r="E85" s="220" t="s">
        <v>209</v>
      </c>
      <c r="F85" s="221" t="s">
        <v>210</v>
      </c>
      <c r="G85" s="222" t="s">
        <v>192</v>
      </c>
      <c r="H85" s="223">
        <v>24</v>
      </c>
      <c r="I85" s="224"/>
      <c r="J85" s="225">
        <f>ROUND(I85*H85,2)</f>
        <v>0</v>
      </c>
      <c r="K85" s="221" t="s">
        <v>159</v>
      </c>
      <c r="L85" s="70"/>
      <c r="M85" s="226" t="s">
        <v>21</v>
      </c>
      <c r="N85" s="227" t="s">
        <v>44</v>
      </c>
      <c r="O85" s="45"/>
      <c r="P85" s="228">
        <f>O85*H85</f>
        <v>0</v>
      </c>
      <c r="Q85" s="228">
        <v>0</v>
      </c>
      <c r="R85" s="228">
        <f>Q85*H85</f>
        <v>0</v>
      </c>
      <c r="S85" s="228">
        <v>0</v>
      </c>
      <c r="T85" s="229">
        <f>S85*H85</f>
        <v>0</v>
      </c>
      <c r="AR85" s="22" t="s">
        <v>160</v>
      </c>
      <c r="AT85" s="22" t="s">
        <v>155</v>
      </c>
      <c r="AU85" s="22" t="s">
        <v>83</v>
      </c>
      <c r="AY85" s="22" t="s">
        <v>153</v>
      </c>
      <c r="BE85" s="230">
        <f>IF(N85="základní",J85,0)</f>
        <v>0</v>
      </c>
      <c r="BF85" s="230">
        <f>IF(N85="snížená",J85,0)</f>
        <v>0</v>
      </c>
      <c r="BG85" s="230">
        <f>IF(N85="zákl. přenesená",J85,0)</f>
        <v>0</v>
      </c>
      <c r="BH85" s="230">
        <f>IF(N85="sníž. přenesená",J85,0)</f>
        <v>0</v>
      </c>
      <c r="BI85" s="230">
        <f>IF(N85="nulová",J85,0)</f>
        <v>0</v>
      </c>
      <c r="BJ85" s="22" t="s">
        <v>81</v>
      </c>
      <c r="BK85" s="230">
        <f>ROUND(I85*H85,2)</f>
        <v>0</v>
      </c>
      <c r="BL85" s="22" t="s">
        <v>160</v>
      </c>
      <c r="BM85" s="22" t="s">
        <v>1090</v>
      </c>
    </row>
    <row r="86" s="11" customFormat="1">
      <c r="B86" s="234"/>
      <c r="C86" s="235"/>
      <c r="D86" s="231" t="s">
        <v>181</v>
      </c>
      <c r="E86" s="235"/>
      <c r="F86" s="237" t="s">
        <v>1091</v>
      </c>
      <c r="G86" s="235"/>
      <c r="H86" s="238">
        <v>24</v>
      </c>
      <c r="I86" s="239"/>
      <c r="J86" s="235"/>
      <c r="K86" s="235"/>
      <c r="L86" s="240"/>
      <c r="M86" s="241"/>
      <c r="N86" s="242"/>
      <c r="O86" s="242"/>
      <c r="P86" s="242"/>
      <c r="Q86" s="242"/>
      <c r="R86" s="242"/>
      <c r="S86" s="242"/>
      <c r="T86" s="243"/>
      <c r="AT86" s="244" t="s">
        <v>181</v>
      </c>
      <c r="AU86" s="244" t="s">
        <v>83</v>
      </c>
      <c r="AV86" s="11" t="s">
        <v>83</v>
      </c>
      <c r="AW86" s="11" t="s">
        <v>6</v>
      </c>
      <c r="AX86" s="11" t="s">
        <v>81</v>
      </c>
      <c r="AY86" s="244" t="s">
        <v>153</v>
      </c>
    </row>
    <row r="87" s="1" customFormat="1" ht="25.5" customHeight="1">
      <c r="B87" s="44"/>
      <c r="C87" s="219" t="s">
        <v>167</v>
      </c>
      <c r="D87" s="219" t="s">
        <v>155</v>
      </c>
      <c r="E87" s="220" t="s">
        <v>950</v>
      </c>
      <c r="F87" s="221" t="s">
        <v>951</v>
      </c>
      <c r="G87" s="222" t="s">
        <v>192</v>
      </c>
      <c r="H87" s="223">
        <v>2.3999999999999999</v>
      </c>
      <c r="I87" s="224"/>
      <c r="J87" s="225">
        <f>ROUND(I87*H87,2)</f>
        <v>0</v>
      </c>
      <c r="K87" s="221" t="s">
        <v>159</v>
      </c>
      <c r="L87" s="70"/>
      <c r="M87" s="226" t="s">
        <v>21</v>
      </c>
      <c r="N87" s="227" t="s">
        <v>44</v>
      </c>
      <c r="O87" s="45"/>
      <c r="P87" s="228">
        <f>O87*H87</f>
        <v>0</v>
      </c>
      <c r="Q87" s="228">
        <v>0</v>
      </c>
      <c r="R87" s="228">
        <f>Q87*H87</f>
        <v>0</v>
      </c>
      <c r="S87" s="228">
        <v>0</v>
      </c>
      <c r="T87" s="229">
        <f>S87*H87</f>
        <v>0</v>
      </c>
      <c r="AR87" s="22" t="s">
        <v>160</v>
      </c>
      <c r="AT87" s="22" t="s">
        <v>155</v>
      </c>
      <c r="AU87" s="22" t="s">
        <v>83</v>
      </c>
      <c r="AY87" s="22" t="s">
        <v>153</v>
      </c>
      <c r="BE87" s="230">
        <f>IF(N87="základní",J87,0)</f>
        <v>0</v>
      </c>
      <c r="BF87" s="230">
        <f>IF(N87="snížená",J87,0)</f>
        <v>0</v>
      </c>
      <c r="BG87" s="230">
        <f>IF(N87="zákl. přenesená",J87,0)</f>
        <v>0</v>
      </c>
      <c r="BH87" s="230">
        <f>IF(N87="sníž. přenesená",J87,0)</f>
        <v>0</v>
      </c>
      <c r="BI87" s="230">
        <f>IF(N87="nulová",J87,0)</f>
        <v>0</v>
      </c>
      <c r="BJ87" s="22" t="s">
        <v>81</v>
      </c>
      <c r="BK87" s="230">
        <f>ROUND(I87*H87,2)</f>
        <v>0</v>
      </c>
      <c r="BL87" s="22" t="s">
        <v>160</v>
      </c>
      <c r="BM87" s="22" t="s">
        <v>1092</v>
      </c>
    </row>
    <row r="88" s="1" customFormat="1">
      <c r="B88" s="44"/>
      <c r="C88" s="72"/>
      <c r="D88" s="231" t="s">
        <v>162</v>
      </c>
      <c r="E88" s="72"/>
      <c r="F88" s="232" t="s">
        <v>1093</v>
      </c>
      <c r="G88" s="72"/>
      <c r="H88" s="72"/>
      <c r="I88" s="189"/>
      <c r="J88" s="72"/>
      <c r="K88" s="72"/>
      <c r="L88" s="70"/>
      <c r="M88" s="233"/>
      <c r="N88" s="45"/>
      <c r="O88" s="45"/>
      <c r="P88" s="45"/>
      <c r="Q88" s="45"/>
      <c r="R88" s="45"/>
      <c r="S88" s="45"/>
      <c r="T88" s="93"/>
      <c r="AT88" s="22" t="s">
        <v>162</v>
      </c>
      <c r="AU88" s="22" t="s">
        <v>83</v>
      </c>
    </row>
    <row r="89" s="11" customFormat="1">
      <c r="B89" s="234"/>
      <c r="C89" s="235"/>
      <c r="D89" s="231" t="s">
        <v>181</v>
      </c>
      <c r="E89" s="236" t="s">
        <v>21</v>
      </c>
      <c r="F89" s="237" t="s">
        <v>1094</v>
      </c>
      <c r="G89" s="235"/>
      <c r="H89" s="238">
        <v>2.3999999999999999</v>
      </c>
      <c r="I89" s="239"/>
      <c r="J89" s="235"/>
      <c r="K89" s="235"/>
      <c r="L89" s="240"/>
      <c r="M89" s="241"/>
      <c r="N89" s="242"/>
      <c r="O89" s="242"/>
      <c r="P89" s="242"/>
      <c r="Q89" s="242"/>
      <c r="R89" s="242"/>
      <c r="S89" s="242"/>
      <c r="T89" s="243"/>
      <c r="AT89" s="244" t="s">
        <v>181</v>
      </c>
      <c r="AU89" s="244" t="s">
        <v>83</v>
      </c>
      <c r="AV89" s="11" t="s">
        <v>83</v>
      </c>
      <c r="AW89" s="11" t="s">
        <v>37</v>
      </c>
      <c r="AX89" s="11" t="s">
        <v>73</v>
      </c>
      <c r="AY89" s="244" t="s">
        <v>153</v>
      </c>
    </row>
    <row r="90" s="12" customFormat="1">
      <c r="B90" s="245"/>
      <c r="C90" s="246"/>
      <c r="D90" s="231" t="s">
        <v>181</v>
      </c>
      <c r="E90" s="247" t="s">
        <v>21</v>
      </c>
      <c r="F90" s="248" t="s">
        <v>183</v>
      </c>
      <c r="G90" s="246"/>
      <c r="H90" s="249">
        <v>2.3999999999999999</v>
      </c>
      <c r="I90" s="250"/>
      <c r="J90" s="246"/>
      <c r="K90" s="246"/>
      <c r="L90" s="251"/>
      <c r="M90" s="252"/>
      <c r="N90" s="253"/>
      <c r="O90" s="253"/>
      <c r="P90" s="253"/>
      <c r="Q90" s="253"/>
      <c r="R90" s="253"/>
      <c r="S90" s="253"/>
      <c r="T90" s="254"/>
      <c r="AT90" s="255" t="s">
        <v>181</v>
      </c>
      <c r="AU90" s="255" t="s">
        <v>83</v>
      </c>
      <c r="AV90" s="12" t="s">
        <v>160</v>
      </c>
      <c r="AW90" s="12" t="s">
        <v>37</v>
      </c>
      <c r="AX90" s="12" t="s">
        <v>81</v>
      </c>
      <c r="AY90" s="255" t="s">
        <v>153</v>
      </c>
    </row>
    <row r="91" s="10" customFormat="1" ht="29.88" customHeight="1">
      <c r="B91" s="203"/>
      <c r="C91" s="204"/>
      <c r="D91" s="205" t="s">
        <v>72</v>
      </c>
      <c r="E91" s="217" t="s">
        <v>202</v>
      </c>
      <c r="F91" s="217" t="s">
        <v>426</v>
      </c>
      <c r="G91" s="204"/>
      <c r="H91" s="204"/>
      <c r="I91" s="207"/>
      <c r="J91" s="218">
        <f>BK91</f>
        <v>0</v>
      </c>
      <c r="K91" s="204"/>
      <c r="L91" s="209"/>
      <c r="M91" s="210"/>
      <c r="N91" s="211"/>
      <c r="O91" s="211"/>
      <c r="P91" s="212">
        <f>SUM(P92:P153)</f>
        <v>0</v>
      </c>
      <c r="Q91" s="211"/>
      <c r="R91" s="212">
        <f>SUM(R92:R153)</f>
        <v>4.9647675999999992</v>
      </c>
      <c r="S91" s="211"/>
      <c r="T91" s="213">
        <f>SUM(T92:T153)</f>
        <v>1.3140000000000001</v>
      </c>
      <c r="AR91" s="214" t="s">
        <v>81</v>
      </c>
      <c r="AT91" s="215" t="s">
        <v>72</v>
      </c>
      <c r="AU91" s="215" t="s">
        <v>81</v>
      </c>
      <c r="AY91" s="214" t="s">
        <v>153</v>
      </c>
      <c r="BK91" s="216">
        <f>SUM(BK92:BK153)</f>
        <v>0</v>
      </c>
    </row>
    <row r="92" s="1" customFormat="1" ht="25.5" customHeight="1">
      <c r="B92" s="44"/>
      <c r="C92" s="219" t="s">
        <v>160</v>
      </c>
      <c r="D92" s="219" t="s">
        <v>155</v>
      </c>
      <c r="E92" s="220" t="s">
        <v>1095</v>
      </c>
      <c r="F92" s="221" t="s">
        <v>1096</v>
      </c>
      <c r="G92" s="222" t="s">
        <v>170</v>
      </c>
      <c r="H92" s="223">
        <v>19</v>
      </c>
      <c r="I92" s="224"/>
      <c r="J92" s="225">
        <f>ROUND(I92*H92,2)</f>
        <v>0</v>
      </c>
      <c r="K92" s="221" t="s">
        <v>159</v>
      </c>
      <c r="L92" s="70"/>
      <c r="M92" s="226" t="s">
        <v>21</v>
      </c>
      <c r="N92" s="227" t="s">
        <v>44</v>
      </c>
      <c r="O92" s="45"/>
      <c r="P92" s="228">
        <f>O92*H92</f>
        <v>0</v>
      </c>
      <c r="Q92" s="228">
        <v>0.00069999999999999999</v>
      </c>
      <c r="R92" s="228">
        <f>Q92*H92</f>
        <v>0.013299999999999999</v>
      </c>
      <c r="S92" s="228">
        <v>0</v>
      </c>
      <c r="T92" s="229">
        <f>S92*H92</f>
        <v>0</v>
      </c>
      <c r="AR92" s="22" t="s">
        <v>160</v>
      </c>
      <c r="AT92" s="22" t="s">
        <v>155</v>
      </c>
      <c r="AU92" s="22" t="s">
        <v>83</v>
      </c>
      <c r="AY92" s="22" t="s">
        <v>153</v>
      </c>
      <c r="BE92" s="230">
        <f>IF(N92="základní",J92,0)</f>
        <v>0</v>
      </c>
      <c r="BF92" s="230">
        <f>IF(N92="snížená",J92,0)</f>
        <v>0</v>
      </c>
      <c r="BG92" s="230">
        <f>IF(N92="zákl. přenesená",J92,0)</f>
        <v>0</v>
      </c>
      <c r="BH92" s="230">
        <f>IF(N92="sníž. přenesená",J92,0)</f>
        <v>0</v>
      </c>
      <c r="BI92" s="230">
        <f>IF(N92="nulová",J92,0)</f>
        <v>0</v>
      </c>
      <c r="BJ92" s="22" t="s">
        <v>81</v>
      </c>
      <c r="BK92" s="230">
        <f>ROUND(I92*H92,2)</f>
        <v>0</v>
      </c>
      <c r="BL92" s="22" t="s">
        <v>160</v>
      </c>
      <c r="BM92" s="22" t="s">
        <v>1097</v>
      </c>
    </row>
    <row r="93" s="1" customFormat="1" ht="16.5" customHeight="1">
      <c r="B93" s="44"/>
      <c r="C93" s="256" t="s">
        <v>176</v>
      </c>
      <c r="D93" s="256" t="s">
        <v>230</v>
      </c>
      <c r="E93" s="257" t="s">
        <v>1098</v>
      </c>
      <c r="F93" s="258" t="s">
        <v>1099</v>
      </c>
      <c r="G93" s="259" t="s">
        <v>170</v>
      </c>
      <c r="H93" s="260">
        <v>4</v>
      </c>
      <c r="I93" s="261"/>
      <c r="J93" s="262">
        <f>ROUND(I93*H93,2)</f>
        <v>0</v>
      </c>
      <c r="K93" s="258" t="s">
        <v>159</v>
      </c>
      <c r="L93" s="263"/>
      <c r="M93" s="264" t="s">
        <v>21</v>
      </c>
      <c r="N93" s="265" t="s">
        <v>44</v>
      </c>
      <c r="O93" s="45"/>
      <c r="P93" s="228">
        <f>O93*H93</f>
        <v>0</v>
      </c>
      <c r="Q93" s="228">
        <v>0.0040000000000000001</v>
      </c>
      <c r="R93" s="228">
        <f>Q93*H93</f>
        <v>0.016</v>
      </c>
      <c r="S93" s="228">
        <v>0</v>
      </c>
      <c r="T93" s="229">
        <f>S93*H93</f>
        <v>0</v>
      </c>
      <c r="AR93" s="22" t="s">
        <v>196</v>
      </c>
      <c r="AT93" s="22" t="s">
        <v>230</v>
      </c>
      <c r="AU93" s="22" t="s">
        <v>83</v>
      </c>
      <c r="AY93" s="22" t="s">
        <v>153</v>
      </c>
      <c r="BE93" s="230">
        <f>IF(N93="základní",J93,0)</f>
        <v>0</v>
      </c>
      <c r="BF93" s="230">
        <f>IF(N93="snížená",J93,0)</f>
        <v>0</v>
      </c>
      <c r="BG93" s="230">
        <f>IF(N93="zákl. přenesená",J93,0)</f>
        <v>0</v>
      </c>
      <c r="BH93" s="230">
        <f>IF(N93="sníž. přenesená",J93,0)</f>
        <v>0</v>
      </c>
      <c r="BI93" s="230">
        <f>IF(N93="nulová",J93,0)</f>
        <v>0</v>
      </c>
      <c r="BJ93" s="22" t="s">
        <v>81</v>
      </c>
      <c r="BK93" s="230">
        <f>ROUND(I93*H93,2)</f>
        <v>0</v>
      </c>
      <c r="BL93" s="22" t="s">
        <v>160</v>
      </c>
      <c r="BM93" s="22" t="s">
        <v>1100</v>
      </c>
    </row>
    <row r="94" s="1" customFormat="1">
      <c r="B94" s="44"/>
      <c r="C94" s="72"/>
      <c r="D94" s="231" t="s">
        <v>162</v>
      </c>
      <c r="E94" s="72"/>
      <c r="F94" s="232" t="s">
        <v>1101</v>
      </c>
      <c r="G94" s="72"/>
      <c r="H94" s="72"/>
      <c r="I94" s="189"/>
      <c r="J94" s="72"/>
      <c r="K94" s="72"/>
      <c r="L94" s="70"/>
      <c r="M94" s="233"/>
      <c r="N94" s="45"/>
      <c r="O94" s="45"/>
      <c r="P94" s="45"/>
      <c r="Q94" s="45"/>
      <c r="R94" s="45"/>
      <c r="S94" s="45"/>
      <c r="T94" s="93"/>
      <c r="AT94" s="22" t="s">
        <v>162</v>
      </c>
      <c r="AU94" s="22" t="s">
        <v>83</v>
      </c>
    </row>
    <row r="95" s="1" customFormat="1" ht="16.5" customHeight="1">
      <c r="B95" s="44"/>
      <c r="C95" s="256" t="s">
        <v>184</v>
      </c>
      <c r="D95" s="256" t="s">
        <v>230</v>
      </c>
      <c r="E95" s="257" t="s">
        <v>1102</v>
      </c>
      <c r="F95" s="258" t="s">
        <v>1103</v>
      </c>
      <c r="G95" s="259" t="s">
        <v>170</v>
      </c>
      <c r="H95" s="260">
        <v>4</v>
      </c>
      <c r="I95" s="261"/>
      <c r="J95" s="262">
        <f>ROUND(I95*H95,2)</f>
        <v>0</v>
      </c>
      <c r="K95" s="258" t="s">
        <v>159</v>
      </c>
      <c r="L95" s="263"/>
      <c r="M95" s="264" t="s">
        <v>21</v>
      </c>
      <c r="N95" s="265" t="s">
        <v>44</v>
      </c>
      <c r="O95" s="45"/>
      <c r="P95" s="228">
        <f>O95*H95</f>
        <v>0</v>
      </c>
      <c r="Q95" s="228">
        <v>0.0050000000000000001</v>
      </c>
      <c r="R95" s="228">
        <f>Q95*H95</f>
        <v>0.02</v>
      </c>
      <c r="S95" s="228">
        <v>0</v>
      </c>
      <c r="T95" s="229">
        <f>S95*H95</f>
        <v>0</v>
      </c>
      <c r="AR95" s="22" t="s">
        <v>196</v>
      </c>
      <c r="AT95" s="22" t="s">
        <v>230</v>
      </c>
      <c r="AU95" s="22" t="s">
        <v>83</v>
      </c>
      <c r="AY95" s="22" t="s">
        <v>153</v>
      </c>
      <c r="BE95" s="230">
        <f>IF(N95="základní",J95,0)</f>
        <v>0</v>
      </c>
      <c r="BF95" s="230">
        <f>IF(N95="snížená",J95,0)</f>
        <v>0</v>
      </c>
      <c r="BG95" s="230">
        <f>IF(N95="zákl. přenesená",J95,0)</f>
        <v>0</v>
      </c>
      <c r="BH95" s="230">
        <f>IF(N95="sníž. přenesená",J95,0)</f>
        <v>0</v>
      </c>
      <c r="BI95" s="230">
        <f>IF(N95="nulová",J95,0)</f>
        <v>0</v>
      </c>
      <c r="BJ95" s="22" t="s">
        <v>81</v>
      </c>
      <c r="BK95" s="230">
        <f>ROUND(I95*H95,2)</f>
        <v>0</v>
      </c>
      <c r="BL95" s="22" t="s">
        <v>160</v>
      </c>
      <c r="BM95" s="22" t="s">
        <v>1104</v>
      </c>
    </row>
    <row r="96" s="1" customFormat="1">
      <c r="B96" s="44"/>
      <c r="C96" s="72"/>
      <c r="D96" s="231" t="s">
        <v>162</v>
      </c>
      <c r="E96" s="72"/>
      <c r="F96" s="232" t="s">
        <v>1105</v>
      </c>
      <c r="G96" s="72"/>
      <c r="H96" s="72"/>
      <c r="I96" s="189"/>
      <c r="J96" s="72"/>
      <c r="K96" s="72"/>
      <c r="L96" s="70"/>
      <c r="M96" s="233"/>
      <c r="N96" s="45"/>
      <c r="O96" s="45"/>
      <c r="P96" s="45"/>
      <c r="Q96" s="45"/>
      <c r="R96" s="45"/>
      <c r="S96" s="45"/>
      <c r="T96" s="93"/>
      <c r="AT96" s="22" t="s">
        <v>162</v>
      </c>
      <c r="AU96" s="22" t="s">
        <v>83</v>
      </c>
    </row>
    <row r="97" s="1" customFormat="1" ht="16.5" customHeight="1">
      <c r="B97" s="44"/>
      <c r="C97" s="256" t="s">
        <v>189</v>
      </c>
      <c r="D97" s="256" t="s">
        <v>230</v>
      </c>
      <c r="E97" s="257" t="s">
        <v>1106</v>
      </c>
      <c r="F97" s="258" t="s">
        <v>1107</v>
      </c>
      <c r="G97" s="259" t="s">
        <v>170</v>
      </c>
      <c r="H97" s="260">
        <v>1</v>
      </c>
      <c r="I97" s="261"/>
      <c r="J97" s="262">
        <f>ROUND(I97*H97,2)</f>
        <v>0</v>
      </c>
      <c r="K97" s="258" t="s">
        <v>159</v>
      </c>
      <c r="L97" s="263"/>
      <c r="M97" s="264" t="s">
        <v>21</v>
      </c>
      <c r="N97" s="265" t="s">
        <v>44</v>
      </c>
      <c r="O97" s="45"/>
      <c r="P97" s="228">
        <f>O97*H97</f>
        <v>0</v>
      </c>
      <c r="Q97" s="228">
        <v>0.0050000000000000001</v>
      </c>
      <c r="R97" s="228">
        <f>Q97*H97</f>
        <v>0.0050000000000000001</v>
      </c>
      <c r="S97" s="228">
        <v>0</v>
      </c>
      <c r="T97" s="229">
        <f>S97*H97</f>
        <v>0</v>
      </c>
      <c r="AR97" s="22" t="s">
        <v>196</v>
      </c>
      <c r="AT97" s="22" t="s">
        <v>230</v>
      </c>
      <c r="AU97" s="22" t="s">
        <v>83</v>
      </c>
      <c r="AY97" s="22" t="s">
        <v>153</v>
      </c>
      <c r="BE97" s="230">
        <f>IF(N97="základní",J97,0)</f>
        <v>0</v>
      </c>
      <c r="BF97" s="230">
        <f>IF(N97="snížená",J97,0)</f>
        <v>0</v>
      </c>
      <c r="BG97" s="230">
        <f>IF(N97="zákl. přenesená",J97,0)</f>
        <v>0</v>
      </c>
      <c r="BH97" s="230">
        <f>IF(N97="sníž. přenesená",J97,0)</f>
        <v>0</v>
      </c>
      <c r="BI97" s="230">
        <f>IF(N97="nulová",J97,0)</f>
        <v>0</v>
      </c>
      <c r="BJ97" s="22" t="s">
        <v>81</v>
      </c>
      <c r="BK97" s="230">
        <f>ROUND(I97*H97,2)</f>
        <v>0</v>
      </c>
      <c r="BL97" s="22" t="s">
        <v>160</v>
      </c>
      <c r="BM97" s="22" t="s">
        <v>1108</v>
      </c>
    </row>
    <row r="98" s="1" customFormat="1">
      <c r="B98" s="44"/>
      <c r="C98" s="72"/>
      <c r="D98" s="231" t="s">
        <v>162</v>
      </c>
      <c r="E98" s="72"/>
      <c r="F98" s="232" t="s">
        <v>1109</v>
      </c>
      <c r="G98" s="72"/>
      <c r="H98" s="72"/>
      <c r="I98" s="189"/>
      <c r="J98" s="72"/>
      <c r="K98" s="72"/>
      <c r="L98" s="70"/>
      <c r="M98" s="233"/>
      <c r="N98" s="45"/>
      <c r="O98" s="45"/>
      <c r="P98" s="45"/>
      <c r="Q98" s="45"/>
      <c r="R98" s="45"/>
      <c r="S98" s="45"/>
      <c r="T98" s="93"/>
      <c r="AT98" s="22" t="s">
        <v>162</v>
      </c>
      <c r="AU98" s="22" t="s">
        <v>83</v>
      </c>
    </row>
    <row r="99" s="1" customFormat="1" ht="16.5" customHeight="1">
      <c r="B99" s="44"/>
      <c r="C99" s="256" t="s">
        <v>196</v>
      </c>
      <c r="D99" s="256" t="s">
        <v>230</v>
      </c>
      <c r="E99" s="257" t="s">
        <v>1110</v>
      </c>
      <c r="F99" s="258" t="s">
        <v>1111</v>
      </c>
      <c r="G99" s="259" t="s">
        <v>170</v>
      </c>
      <c r="H99" s="260">
        <v>1</v>
      </c>
      <c r="I99" s="261"/>
      <c r="J99" s="262">
        <f>ROUND(I99*H99,2)</f>
        <v>0</v>
      </c>
      <c r="K99" s="258" t="s">
        <v>159</v>
      </c>
      <c r="L99" s="263"/>
      <c r="M99" s="264" t="s">
        <v>21</v>
      </c>
      <c r="N99" s="265" t="s">
        <v>44</v>
      </c>
      <c r="O99" s="45"/>
      <c r="P99" s="228">
        <f>O99*H99</f>
        <v>0</v>
      </c>
      <c r="Q99" s="228">
        <v>0.0060000000000000001</v>
      </c>
      <c r="R99" s="228">
        <f>Q99*H99</f>
        <v>0.0060000000000000001</v>
      </c>
      <c r="S99" s="228">
        <v>0</v>
      </c>
      <c r="T99" s="229">
        <f>S99*H99</f>
        <v>0</v>
      </c>
      <c r="AR99" s="22" t="s">
        <v>196</v>
      </c>
      <c r="AT99" s="22" t="s">
        <v>230</v>
      </c>
      <c r="AU99" s="22" t="s">
        <v>83</v>
      </c>
      <c r="AY99" s="22" t="s">
        <v>153</v>
      </c>
      <c r="BE99" s="230">
        <f>IF(N99="základní",J99,0)</f>
        <v>0</v>
      </c>
      <c r="BF99" s="230">
        <f>IF(N99="snížená",J99,0)</f>
        <v>0</v>
      </c>
      <c r="BG99" s="230">
        <f>IF(N99="zákl. přenesená",J99,0)</f>
        <v>0</v>
      </c>
      <c r="BH99" s="230">
        <f>IF(N99="sníž. přenesená",J99,0)</f>
        <v>0</v>
      </c>
      <c r="BI99" s="230">
        <f>IF(N99="nulová",J99,0)</f>
        <v>0</v>
      </c>
      <c r="BJ99" s="22" t="s">
        <v>81</v>
      </c>
      <c r="BK99" s="230">
        <f>ROUND(I99*H99,2)</f>
        <v>0</v>
      </c>
      <c r="BL99" s="22" t="s">
        <v>160</v>
      </c>
      <c r="BM99" s="22" t="s">
        <v>1112</v>
      </c>
    </row>
    <row r="100" s="1" customFormat="1">
      <c r="B100" s="44"/>
      <c r="C100" s="72"/>
      <c r="D100" s="231" t="s">
        <v>162</v>
      </c>
      <c r="E100" s="72"/>
      <c r="F100" s="232" t="s">
        <v>1113</v>
      </c>
      <c r="G100" s="72"/>
      <c r="H100" s="72"/>
      <c r="I100" s="189"/>
      <c r="J100" s="72"/>
      <c r="K100" s="72"/>
      <c r="L100" s="70"/>
      <c r="M100" s="233"/>
      <c r="N100" s="45"/>
      <c r="O100" s="45"/>
      <c r="P100" s="45"/>
      <c r="Q100" s="45"/>
      <c r="R100" s="45"/>
      <c r="S100" s="45"/>
      <c r="T100" s="93"/>
      <c r="AT100" s="22" t="s">
        <v>162</v>
      </c>
      <c r="AU100" s="22" t="s">
        <v>83</v>
      </c>
    </row>
    <row r="101" s="1" customFormat="1" ht="16.5" customHeight="1">
      <c r="B101" s="44"/>
      <c r="C101" s="256" t="s">
        <v>202</v>
      </c>
      <c r="D101" s="256" t="s">
        <v>230</v>
      </c>
      <c r="E101" s="257" t="s">
        <v>1114</v>
      </c>
      <c r="F101" s="258" t="s">
        <v>1115</v>
      </c>
      <c r="G101" s="259" t="s">
        <v>170</v>
      </c>
      <c r="H101" s="260">
        <v>2</v>
      </c>
      <c r="I101" s="261"/>
      <c r="J101" s="262">
        <f>ROUND(I101*H101,2)</f>
        <v>0</v>
      </c>
      <c r="K101" s="258" t="s">
        <v>159</v>
      </c>
      <c r="L101" s="263"/>
      <c r="M101" s="264" t="s">
        <v>21</v>
      </c>
      <c r="N101" s="265" t="s">
        <v>44</v>
      </c>
      <c r="O101" s="45"/>
      <c r="P101" s="228">
        <f>O101*H101</f>
        <v>0</v>
      </c>
      <c r="Q101" s="228">
        <v>0.0060000000000000001</v>
      </c>
      <c r="R101" s="228">
        <f>Q101*H101</f>
        <v>0.012</v>
      </c>
      <c r="S101" s="228">
        <v>0</v>
      </c>
      <c r="T101" s="229">
        <f>S101*H101</f>
        <v>0</v>
      </c>
      <c r="AR101" s="22" t="s">
        <v>196</v>
      </c>
      <c r="AT101" s="22" t="s">
        <v>230</v>
      </c>
      <c r="AU101" s="22" t="s">
        <v>83</v>
      </c>
      <c r="AY101" s="22" t="s">
        <v>153</v>
      </c>
      <c r="BE101" s="230">
        <f>IF(N101="základní",J101,0)</f>
        <v>0</v>
      </c>
      <c r="BF101" s="230">
        <f>IF(N101="snížená",J101,0)</f>
        <v>0</v>
      </c>
      <c r="BG101" s="230">
        <f>IF(N101="zákl. přenesená",J101,0)</f>
        <v>0</v>
      </c>
      <c r="BH101" s="230">
        <f>IF(N101="sníž. přenesená",J101,0)</f>
        <v>0</v>
      </c>
      <c r="BI101" s="230">
        <f>IF(N101="nulová",J101,0)</f>
        <v>0</v>
      </c>
      <c r="BJ101" s="22" t="s">
        <v>81</v>
      </c>
      <c r="BK101" s="230">
        <f>ROUND(I101*H101,2)</f>
        <v>0</v>
      </c>
      <c r="BL101" s="22" t="s">
        <v>160</v>
      </c>
      <c r="BM101" s="22" t="s">
        <v>1116</v>
      </c>
    </row>
    <row r="102" s="1" customFormat="1">
      <c r="B102" s="44"/>
      <c r="C102" s="72"/>
      <c r="D102" s="231" t="s">
        <v>162</v>
      </c>
      <c r="E102" s="72"/>
      <c r="F102" s="232" t="s">
        <v>1117</v>
      </c>
      <c r="G102" s="72"/>
      <c r="H102" s="72"/>
      <c r="I102" s="189"/>
      <c r="J102" s="72"/>
      <c r="K102" s="72"/>
      <c r="L102" s="70"/>
      <c r="M102" s="233"/>
      <c r="N102" s="45"/>
      <c r="O102" s="45"/>
      <c r="P102" s="45"/>
      <c r="Q102" s="45"/>
      <c r="R102" s="45"/>
      <c r="S102" s="45"/>
      <c r="T102" s="93"/>
      <c r="AT102" s="22" t="s">
        <v>162</v>
      </c>
      <c r="AU102" s="22" t="s">
        <v>83</v>
      </c>
    </row>
    <row r="103" s="1" customFormat="1" ht="16.5" customHeight="1">
      <c r="B103" s="44"/>
      <c r="C103" s="256" t="s">
        <v>208</v>
      </c>
      <c r="D103" s="256" t="s">
        <v>230</v>
      </c>
      <c r="E103" s="257" t="s">
        <v>1118</v>
      </c>
      <c r="F103" s="258" t="s">
        <v>1119</v>
      </c>
      <c r="G103" s="259" t="s">
        <v>170</v>
      </c>
      <c r="H103" s="260">
        <v>1</v>
      </c>
      <c r="I103" s="261"/>
      <c r="J103" s="262">
        <f>ROUND(I103*H103,2)</f>
        <v>0</v>
      </c>
      <c r="K103" s="258" t="s">
        <v>159</v>
      </c>
      <c r="L103" s="263"/>
      <c r="M103" s="264" t="s">
        <v>21</v>
      </c>
      <c r="N103" s="265" t="s">
        <v>44</v>
      </c>
      <c r="O103" s="45"/>
      <c r="P103" s="228">
        <f>O103*H103</f>
        <v>0</v>
      </c>
      <c r="Q103" s="228">
        <v>0.0040000000000000001</v>
      </c>
      <c r="R103" s="228">
        <f>Q103*H103</f>
        <v>0.0040000000000000001</v>
      </c>
      <c r="S103" s="228">
        <v>0</v>
      </c>
      <c r="T103" s="229">
        <f>S103*H103</f>
        <v>0</v>
      </c>
      <c r="AR103" s="22" t="s">
        <v>196</v>
      </c>
      <c r="AT103" s="22" t="s">
        <v>230</v>
      </c>
      <c r="AU103" s="22" t="s">
        <v>83</v>
      </c>
      <c r="AY103" s="22" t="s">
        <v>153</v>
      </c>
      <c r="BE103" s="230">
        <f>IF(N103="základní",J103,0)</f>
        <v>0</v>
      </c>
      <c r="BF103" s="230">
        <f>IF(N103="snížená",J103,0)</f>
        <v>0</v>
      </c>
      <c r="BG103" s="230">
        <f>IF(N103="zákl. přenesená",J103,0)</f>
        <v>0</v>
      </c>
      <c r="BH103" s="230">
        <f>IF(N103="sníž. přenesená",J103,0)</f>
        <v>0</v>
      </c>
      <c r="BI103" s="230">
        <f>IF(N103="nulová",J103,0)</f>
        <v>0</v>
      </c>
      <c r="BJ103" s="22" t="s">
        <v>81</v>
      </c>
      <c r="BK103" s="230">
        <f>ROUND(I103*H103,2)</f>
        <v>0</v>
      </c>
      <c r="BL103" s="22" t="s">
        <v>160</v>
      </c>
      <c r="BM103" s="22" t="s">
        <v>1120</v>
      </c>
    </row>
    <row r="104" s="1" customFormat="1">
      <c r="B104" s="44"/>
      <c r="C104" s="72"/>
      <c r="D104" s="231" t="s">
        <v>162</v>
      </c>
      <c r="E104" s="72"/>
      <c r="F104" s="232" t="s">
        <v>1121</v>
      </c>
      <c r="G104" s="72"/>
      <c r="H104" s="72"/>
      <c r="I104" s="189"/>
      <c r="J104" s="72"/>
      <c r="K104" s="72"/>
      <c r="L104" s="70"/>
      <c r="M104" s="233"/>
      <c r="N104" s="45"/>
      <c r="O104" s="45"/>
      <c r="P104" s="45"/>
      <c r="Q104" s="45"/>
      <c r="R104" s="45"/>
      <c r="S104" s="45"/>
      <c r="T104" s="93"/>
      <c r="AT104" s="22" t="s">
        <v>162</v>
      </c>
      <c r="AU104" s="22" t="s">
        <v>83</v>
      </c>
    </row>
    <row r="105" s="1" customFormat="1" ht="16.5" customHeight="1">
      <c r="B105" s="44"/>
      <c r="C105" s="256" t="s">
        <v>213</v>
      </c>
      <c r="D105" s="256" t="s">
        <v>230</v>
      </c>
      <c r="E105" s="257" t="s">
        <v>1122</v>
      </c>
      <c r="F105" s="258" t="s">
        <v>1123</v>
      </c>
      <c r="G105" s="259" t="s">
        <v>170</v>
      </c>
      <c r="H105" s="260">
        <v>3</v>
      </c>
      <c r="I105" s="261"/>
      <c r="J105" s="262">
        <f>ROUND(I105*H105,2)</f>
        <v>0</v>
      </c>
      <c r="K105" s="258" t="s">
        <v>159</v>
      </c>
      <c r="L105" s="263"/>
      <c r="M105" s="264" t="s">
        <v>21</v>
      </c>
      <c r="N105" s="265" t="s">
        <v>44</v>
      </c>
      <c r="O105" s="45"/>
      <c r="P105" s="228">
        <f>O105*H105</f>
        <v>0</v>
      </c>
      <c r="Q105" s="228">
        <v>0.0060000000000000001</v>
      </c>
      <c r="R105" s="228">
        <f>Q105*H105</f>
        <v>0.018000000000000002</v>
      </c>
      <c r="S105" s="228">
        <v>0</v>
      </c>
      <c r="T105" s="229">
        <f>S105*H105</f>
        <v>0</v>
      </c>
      <c r="AR105" s="22" t="s">
        <v>196</v>
      </c>
      <c r="AT105" s="22" t="s">
        <v>230</v>
      </c>
      <c r="AU105" s="22" t="s">
        <v>83</v>
      </c>
      <c r="AY105" s="22" t="s">
        <v>153</v>
      </c>
      <c r="BE105" s="230">
        <f>IF(N105="základní",J105,0)</f>
        <v>0</v>
      </c>
      <c r="BF105" s="230">
        <f>IF(N105="snížená",J105,0)</f>
        <v>0</v>
      </c>
      <c r="BG105" s="230">
        <f>IF(N105="zákl. přenesená",J105,0)</f>
        <v>0</v>
      </c>
      <c r="BH105" s="230">
        <f>IF(N105="sníž. přenesená",J105,0)</f>
        <v>0</v>
      </c>
      <c r="BI105" s="230">
        <f>IF(N105="nulová",J105,0)</f>
        <v>0</v>
      </c>
      <c r="BJ105" s="22" t="s">
        <v>81</v>
      </c>
      <c r="BK105" s="230">
        <f>ROUND(I105*H105,2)</f>
        <v>0</v>
      </c>
      <c r="BL105" s="22" t="s">
        <v>160</v>
      </c>
      <c r="BM105" s="22" t="s">
        <v>1124</v>
      </c>
    </row>
    <row r="106" s="1" customFormat="1">
      <c r="B106" s="44"/>
      <c r="C106" s="72"/>
      <c r="D106" s="231" t="s">
        <v>162</v>
      </c>
      <c r="E106" s="72"/>
      <c r="F106" s="232" t="s">
        <v>1125</v>
      </c>
      <c r="G106" s="72"/>
      <c r="H106" s="72"/>
      <c r="I106" s="189"/>
      <c r="J106" s="72"/>
      <c r="K106" s="72"/>
      <c r="L106" s="70"/>
      <c r="M106" s="233"/>
      <c r="N106" s="45"/>
      <c r="O106" s="45"/>
      <c r="P106" s="45"/>
      <c r="Q106" s="45"/>
      <c r="R106" s="45"/>
      <c r="S106" s="45"/>
      <c r="T106" s="93"/>
      <c r="AT106" s="22" t="s">
        <v>162</v>
      </c>
      <c r="AU106" s="22" t="s">
        <v>83</v>
      </c>
    </row>
    <row r="107" s="1" customFormat="1" ht="16.5" customHeight="1">
      <c r="B107" s="44"/>
      <c r="C107" s="256" t="s">
        <v>219</v>
      </c>
      <c r="D107" s="256" t="s">
        <v>230</v>
      </c>
      <c r="E107" s="257" t="s">
        <v>1126</v>
      </c>
      <c r="F107" s="258" t="s">
        <v>1127</v>
      </c>
      <c r="G107" s="259" t="s">
        <v>170</v>
      </c>
      <c r="H107" s="260">
        <v>2</v>
      </c>
      <c r="I107" s="261"/>
      <c r="J107" s="262">
        <f>ROUND(I107*H107,2)</f>
        <v>0</v>
      </c>
      <c r="K107" s="258" t="s">
        <v>159</v>
      </c>
      <c r="L107" s="263"/>
      <c r="M107" s="264" t="s">
        <v>21</v>
      </c>
      <c r="N107" s="265" t="s">
        <v>44</v>
      </c>
      <c r="O107" s="45"/>
      <c r="P107" s="228">
        <f>O107*H107</f>
        <v>0</v>
      </c>
      <c r="Q107" s="228">
        <v>0.0040000000000000001</v>
      </c>
      <c r="R107" s="228">
        <f>Q107*H107</f>
        <v>0.0080000000000000002</v>
      </c>
      <c r="S107" s="228">
        <v>0</v>
      </c>
      <c r="T107" s="229">
        <f>S107*H107</f>
        <v>0</v>
      </c>
      <c r="AR107" s="22" t="s">
        <v>196</v>
      </c>
      <c r="AT107" s="22" t="s">
        <v>230</v>
      </c>
      <c r="AU107" s="22" t="s">
        <v>83</v>
      </c>
      <c r="AY107" s="22" t="s">
        <v>153</v>
      </c>
      <c r="BE107" s="230">
        <f>IF(N107="základní",J107,0)</f>
        <v>0</v>
      </c>
      <c r="BF107" s="230">
        <f>IF(N107="snížená",J107,0)</f>
        <v>0</v>
      </c>
      <c r="BG107" s="230">
        <f>IF(N107="zákl. přenesená",J107,0)</f>
        <v>0</v>
      </c>
      <c r="BH107" s="230">
        <f>IF(N107="sníž. přenesená",J107,0)</f>
        <v>0</v>
      </c>
      <c r="BI107" s="230">
        <f>IF(N107="nulová",J107,0)</f>
        <v>0</v>
      </c>
      <c r="BJ107" s="22" t="s">
        <v>81</v>
      </c>
      <c r="BK107" s="230">
        <f>ROUND(I107*H107,2)</f>
        <v>0</v>
      </c>
      <c r="BL107" s="22" t="s">
        <v>160</v>
      </c>
      <c r="BM107" s="22" t="s">
        <v>1128</v>
      </c>
    </row>
    <row r="108" s="1" customFormat="1">
      <c r="B108" s="44"/>
      <c r="C108" s="72"/>
      <c r="D108" s="231" t="s">
        <v>162</v>
      </c>
      <c r="E108" s="72"/>
      <c r="F108" s="232" t="s">
        <v>1129</v>
      </c>
      <c r="G108" s="72"/>
      <c r="H108" s="72"/>
      <c r="I108" s="189"/>
      <c r="J108" s="72"/>
      <c r="K108" s="72"/>
      <c r="L108" s="70"/>
      <c r="M108" s="233"/>
      <c r="N108" s="45"/>
      <c r="O108" s="45"/>
      <c r="P108" s="45"/>
      <c r="Q108" s="45"/>
      <c r="R108" s="45"/>
      <c r="S108" s="45"/>
      <c r="T108" s="93"/>
      <c r="AT108" s="22" t="s">
        <v>162</v>
      </c>
      <c r="AU108" s="22" t="s">
        <v>83</v>
      </c>
    </row>
    <row r="109" s="1" customFormat="1" ht="16.5" customHeight="1">
      <c r="B109" s="44"/>
      <c r="C109" s="256" t="s">
        <v>223</v>
      </c>
      <c r="D109" s="256" t="s">
        <v>230</v>
      </c>
      <c r="E109" s="257" t="s">
        <v>1130</v>
      </c>
      <c r="F109" s="258" t="s">
        <v>1131</v>
      </c>
      <c r="G109" s="259" t="s">
        <v>170</v>
      </c>
      <c r="H109" s="260">
        <v>1</v>
      </c>
      <c r="I109" s="261"/>
      <c r="J109" s="262">
        <f>ROUND(I109*H109,2)</f>
        <v>0</v>
      </c>
      <c r="K109" s="258" t="s">
        <v>159</v>
      </c>
      <c r="L109" s="263"/>
      <c r="M109" s="264" t="s">
        <v>21</v>
      </c>
      <c r="N109" s="265" t="s">
        <v>44</v>
      </c>
      <c r="O109" s="45"/>
      <c r="P109" s="228">
        <f>O109*H109</f>
        <v>0</v>
      </c>
      <c r="Q109" s="228">
        <v>0.0080000000000000002</v>
      </c>
      <c r="R109" s="228">
        <f>Q109*H109</f>
        <v>0.0080000000000000002</v>
      </c>
      <c r="S109" s="228">
        <v>0</v>
      </c>
      <c r="T109" s="229">
        <f>S109*H109</f>
        <v>0</v>
      </c>
      <c r="AR109" s="22" t="s">
        <v>196</v>
      </c>
      <c r="AT109" s="22" t="s">
        <v>230</v>
      </c>
      <c r="AU109" s="22" t="s">
        <v>83</v>
      </c>
      <c r="AY109" s="22" t="s">
        <v>153</v>
      </c>
      <c r="BE109" s="230">
        <f>IF(N109="základní",J109,0)</f>
        <v>0</v>
      </c>
      <c r="BF109" s="230">
        <f>IF(N109="snížená",J109,0)</f>
        <v>0</v>
      </c>
      <c r="BG109" s="230">
        <f>IF(N109="zákl. přenesená",J109,0)</f>
        <v>0</v>
      </c>
      <c r="BH109" s="230">
        <f>IF(N109="sníž. přenesená",J109,0)</f>
        <v>0</v>
      </c>
      <c r="BI109" s="230">
        <f>IF(N109="nulová",J109,0)</f>
        <v>0</v>
      </c>
      <c r="BJ109" s="22" t="s">
        <v>81</v>
      </c>
      <c r="BK109" s="230">
        <f>ROUND(I109*H109,2)</f>
        <v>0</v>
      </c>
      <c r="BL109" s="22" t="s">
        <v>160</v>
      </c>
      <c r="BM109" s="22" t="s">
        <v>1132</v>
      </c>
    </row>
    <row r="110" s="1" customFormat="1">
      <c r="B110" s="44"/>
      <c r="C110" s="72"/>
      <c r="D110" s="231" t="s">
        <v>162</v>
      </c>
      <c r="E110" s="72"/>
      <c r="F110" s="232" t="s">
        <v>1133</v>
      </c>
      <c r="G110" s="72"/>
      <c r="H110" s="72"/>
      <c r="I110" s="189"/>
      <c r="J110" s="72"/>
      <c r="K110" s="72"/>
      <c r="L110" s="70"/>
      <c r="M110" s="233"/>
      <c r="N110" s="45"/>
      <c r="O110" s="45"/>
      <c r="P110" s="45"/>
      <c r="Q110" s="45"/>
      <c r="R110" s="45"/>
      <c r="S110" s="45"/>
      <c r="T110" s="93"/>
      <c r="AT110" s="22" t="s">
        <v>162</v>
      </c>
      <c r="AU110" s="22" t="s">
        <v>83</v>
      </c>
    </row>
    <row r="111" s="1" customFormat="1" ht="16.5" customHeight="1">
      <c r="B111" s="44"/>
      <c r="C111" s="219" t="s">
        <v>229</v>
      </c>
      <c r="D111" s="219" t="s">
        <v>155</v>
      </c>
      <c r="E111" s="220" t="s">
        <v>1134</v>
      </c>
      <c r="F111" s="221" t="s">
        <v>1135</v>
      </c>
      <c r="G111" s="222" t="s">
        <v>170</v>
      </c>
      <c r="H111" s="223">
        <v>15</v>
      </c>
      <c r="I111" s="224"/>
      <c r="J111" s="225">
        <f>ROUND(I111*H111,2)</f>
        <v>0</v>
      </c>
      <c r="K111" s="221" t="s">
        <v>159</v>
      </c>
      <c r="L111" s="70"/>
      <c r="M111" s="226" t="s">
        <v>21</v>
      </c>
      <c r="N111" s="227" t="s">
        <v>44</v>
      </c>
      <c r="O111" s="45"/>
      <c r="P111" s="228">
        <f>O111*H111</f>
        <v>0</v>
      </c>
      <c r="Q111" s="228">
        <v>0.10940999999999999</v>
      </c>
      <c r="R111" s="228">
        <f>Q111*H111</f>
        <v>1.6411499999999999</v>
      </c>
      <c r="S111" s="228">
        <v>0</v>
      </c>
      <c r="T111" s="229">
        <f>S111*H111</f>
        <v>0</v>
      </c>
      <c r="AR111" s="22" t="s">
        <v>160</v>
      </c>
      <c r="AT111" s="22" t="s">
        <v>155</v>
      </c>
      <c r="AU111" s="22" t="s">
        <v>83</v>
      </c>
      <c r="AY111" s="22" t="s">
        <v>153</v>
      </c>
      <c r="BE111" s="230">
        <f>IF(N111="základní",J111,0)</f>
        <v>0</v>
      </c>
      <c r="BF111" s="230">
        <f>IF(N111="snížená",J111,0)</f>
        <v>0</v>
      </c>
      <c r="BG111" s="230">
        <f>IF(N111="zákl. přenesená",J111,0)</f>
        <v>0</v>
      </c>
      <c r="BH111" s="230">
        <f>IF(N111="sníž. přenesená",J111,0)</f>
        <v>0</v>
      </c>
      <c r="BI111" s="230">
        <f>IF(N111="nulová",J111,0)</f>
        <v>0</v>
      </c>
      <c r="BJ111" s="22" t="s">
        <v>81</v>
      </c>
      <c r="BK111" s="230">
        <f>ROUND(I111*H111,2)</f>
        <v>0</v>
      </c>
      <c r="BL111" s="22" t="s">
        <v>160</v>
      </c>
      <c r="BM111" s="22" t="s">
        <v>1136</v>
      </c>
    </row>
    <row r="112" s="1" customFormat="1" ht="16.5" customHeight="1">
      <c r="B112" s="44"/>
      <c r="C112" s="256" t="s">
        <v>10</v>
      </c>
      <c r="D112" s="256" t="s">
        <v>230</v>
      </c>
      <c r="E112" s="257" t="s">
        <v>1137</v>
      </c>
      <c r="F112" s="258" t="s">
        <v>1138</v>
      </c>
      <c r="G112" s="259" t="s">
        <v>170</v>
      </c>
      <c r="H112" s="260">
        <v>15</v>
      </c>
      <c r="I112" s="261"/>
      <c r="J112" s="262">
        <f>ROUND(I112*H112,2)</f>
        <v>0</v>
      </c>
      <c r="K112" s="258" t="s">
        <v>159</v>
      </c>
      <c r="L112" s="263"/>
      <c r="M112" s="264" t="s">
        <v>21</v>
      </c>
      <c r="N112" s="265" t="s">
        <v>44</v>
      </c>
      <c r="O112" s="45"/>
      <c r="P112" s="228">
        <f>O112*H112</f>
        <v>0</v>
      </c>
      <c r="Q112" s="228">
        <v>0.0064999999999999997</v>
      </c>
      <c r="R112" s="228">
        <f>Q112*H112</f>
        <v>0.097499999999999989</v>
      </c>
      <c r="S112" s="228">
        <v>0</v>
      </c>
      <c r="T112" s="229">
        <f>S112*H112</f>
        <v>0</v>
      </c>
      <c r="AR112" s="22" t="s">
        <v>196</v>
      </c>
      <c r="AT112" s="22" t="s">
        <v>230</v>
      </c>
      <c r="AU112" s="22" t="s">
        <v>83</v>
      </c>
      <c r="AY112" s="22" t="s">
        <v>153</v>
      </c>
      <c r="BE112" s="230">
        <f>IF(N112="základní",J112,0)</f>
        <v>0</v>
      </c>
      <c r="BF112" s="230">
        <f>IF(N112="snížená",J112,0)</f>
        <v>0</v>
      </c>
      <c r="BG112" s="230">
        <f>IF(N112="zákl. přenesená",J112,0)</f>
        <v>0</v>
      </c>
      <c r="BH112" s="230">
        <f>IF(N112="sníž. přenesená",J112,0)</f>
        <v>0</v>
      </c>
      <c r="BI112" s="230">
        <f>IF(N112="nulová",J112,0)</f>
        <v>0</v>
      </c>
      <c r="BJ112" s="22" t="s">
        <v>81</v>
      </c>
      <c r="BK112" s="230">
        <f>ROUND(I112*H112,2)</f>
        <v>0</v>
      </c>
      <c r="BL112" s="22" t="s">
        <v>160</v>
      </c>
      <c r="BM112" s="22" t="s">
        <v>1139</v>
      </c>
    </row>
    <row r="113" s="1" customFormat="1" ht="25.5" customHeight="1">
      <c r="B113" s="44"/>
      <c r="C113" s="219" t="s">
        <v>238</v>
      </c>
      <c r="D113" s="219" t="s">
        <v>155</v>
      </c>
      <c r="E113" s="220" t="s">
        <v>1140</v>
      </c>
      <c r="F113" s="221" t="s">
        <v>1141</v>
      </c>
      <c r="G113" s="222" t="s">
        <v>256</v>
      </c>
      <c r="H113" s="223">
        <v>179.03999999999999</v>
      </c>
      <c r="I113" s="224"/>
      <c r="J113" s="225">
        <f>ROUND(I113*H113,2)</f>
        <v>0</v>
      </c>
      <c r="K113" s="221" t="s">
        <v>159</v>
      </c>
      <c r="L113" s="70"/>
      <c r="M113" s="226" t="s">
        <v>21</v>
      </c>
      <c r="N113" s="227" t="s">
        <v>44</v>
      </c>
      <c r="O113" s="45"/>
      <c r="P113" s="228">
        <f>O113*H113</f>
        <v>0</v>
      </c>
      <c r="Q113" s="228">
        <v>0.00011</v>
      </c>
      <c r="R113" s="228">
        <f>Q113*H113</f>
        <v>0.019694400000000001</v>
      </c>
      <c r="S113" s="228">
        <v>0</v>
      </c>
      <c r="T113" s="229">
        <f>S113*H113</f>
        <v>0</v>
      </c>
      <c r="AR113" s="22" t="s">
        <v>160</v>
      </c>
      <c r="AT113" s="22" t="s">
        <v>155</v>
      </c>
      <c r="AU113" s="22" t="s">
        <v>83</v>
      </c>
      <c r="AY113" s="22" t="s">
        <v>153</v>
      </c>
      <c r="BE113" s="230">
        <f>IF(N113="základní",J113,0)</f>
        <v>0</v>
      </c>
      <c r="BF113" s="230">
        <f>IF(N113="snížená",J113,0)</f>
        <v>0</v>
      </c>
      <c r="BG113" s="230">
        <f>IF(N113="zákl. přenesená",J113,0)</f>
        <v>0</v>
      </c>
      <c r="BH113" s="230">
        <f>IF(N113="sníž. přenesená",J113,0)</f>
        <v>0</v>
      </c>
      <c r="BI113" s="230">
        <f>IF(N113="nulová",J113,0)</f>
        <v>0</v>
      </c>
      <c r="BJ113" s="22" t="s">
        <v>81</v>
      </c>
      <c r="BK113" s="230">
        <f>ROUND(I113*H113,2)</f>
        <v>0</v>
      </c>
      <c r="BL113" s="22" t="s">
        <v>160</v>
      </c>
      <c r="BM113" s="22" t="s">
        <v>1142</v>
      </c>
    </row>
    <row r="114" s="1" customFormat="1">
      <c r="B114" s="44"/>
      <c r="C114" s="72"/>
      <c r="D114" s="231" t="s">
        <v>162</v>
      </c>
      <c r="E114" s="72"/>
      <c r="F114" s="232" t="s">
        <v>1143</v>
      </c>
      <c r="G114" s="72"/>
      <c r="H114" s="72"/>
      <c r="I114" s="189"/>
      <c r="J114" s="72"/>
      <c r="K114" s="72"/>
      <c r="L114" s="70"/>
      <c r="M114" s="233"/>
      <c r="N114" s="45"/>
      <c r="O114" s="45"/>
      <c r="P114" s="45"/>
      <c r="Q114" s="45"/>
      <c r="R114" s="45"/>
      <c r="S114" s="45"/>
      <c r="T114" s="93"/>
      <c r="AT114" s="22" t="s">
        <v>162</v>
      </c>
      <c r="AU114" s="22" t="s">
        <v>83</v>
      </c>
    </row>
    <row r="115" s="11" customFormat="1">
      <c r="B115" s="234"/>
      <c r="C115" s="235"/>
      <c r="D115" s="231" t="s">
        <v>181</v>
      </c>
      <c r="E115" s="236" t="s">
        <v>21</v>
      </c>
      <c r="F115" s="237" t="s">
        <v>1144</v>
      </c>
      <c r="G115" s="235"/>
      <c r="H115" s="238">
        <v>179.03999999999999</v>
      </c>
      <c r="I115" s="239"/>
      <c r="J115" s="235"/>
      <c r="K115" s="235"/>
      <c r="L115" s="240"/>
      <c r="M115" s="241"/>
      <c r="N115" s="242"/>
      <c r="O115" s="242"/>
      <c r="P115" s="242"/>
      <c r="Q115" s="242"/>
      <c r="R115" s="242"/>
      <c r="S115" s="242"/>
      <c r="T115" s="243"/>
      <c r="AT115" s="244" t="s">
        <v>181</v>
      </c>
      <c r="AU115" s="244" t="s">
        <v>83</v>
      </c>
      <c r="AV115" s="11" t="s">
        <v>83</v>
      </c>
      <c r="AW115" s="11" t="s">
        <v>37</v>
      </c>
      <c r="AX115" s="11" t="s">
        <v>73</v>
      </c>
      <c r="AY115" s="244" t="s">
        <v>153</v>
      </c>
    </row>
    <row r="116" s="12" customFormat="1">
      <c r="B116" s="245"/>
      <c r="C116" s="246"/>
      <c r="D116" s="231" t="s">
        <v>181</v>
      </c>
      <c r="E116" s="247" t="s">
        <v>21</v>
      </c>
      <c r="F116" s="248" t="s">
        <v>183</v>
      </c>
      <c r="G116" s="246"/>
      <c r="H116" s="249">
        <v>179.03999999999999</v>
      </c>
      <c r="I116" s="250"/>
      <c r="J116" s="246"/>
      <c r="K116" s="246"/>
      <c r="L116" s="251"/>
      <c r="M116" s="252"/>
      <c r="N116" s="253"/>
      <c r="O116" s="253"/>
      <c r="P116" s="253"/>
      <c r="Q116" s="253"/>
      <c r="R116" s="253"/>
      <c r="S116" s="253"/>
      <c r="T116" s="254"/>
      <c r="AT116" s="255" t="s">
        <v>181</v>
      </c>
      <c r="AU116" s="255" t="s">
        <v>83</v>
      </c>
      <c r="AV116" s="12" t="s">
        <v>160</v>
      </c>
      <c r="AW116" s="12" t="s">
        <v>37</v>
      </c>
      <c r="AX116" s="12" t="s">
        <v>81</v>
      </c>
      <c r="AY116" s="255" t="s">
        <v>153</v>
      </c>
    </row>
    <row r="117" s="1" customFormat="1" ht="25.5" customHeight="1">
      <c r="B117" s="44"/>
      <c r="C117" s="219" t="s">
        <v>243</v>
      </c>
      <c r="D117" s="219" t="s">
        <v>155</v>
      </c>
      <c r="E117" s="220" t="s">
        <v>1145</v>
      </c>
      <c r="F117" s="221" t="s">
        <v>1146</v>
      </c>
      <c r="G117" s="222" t="s">
        <v>256</v>
      </c>
      <c r="H117" s="223">
        <v>1553</v>
      </c>
      <c r="I117" s="224"/>
      <c r="J117" s="225">
        <f>ROUND(I117*H117,2)</f>
        <v>0</v>
      </c>
      <c r="K117" s="221" t="s">
        <v>159</v>
      </c>
      <c r="L117" s="70"/>
      <c r="M117" s="226" t="s">
        <v>21</v>
      </c>
      <c r="N117" s="227" t="s">
        <v>44</v>
      </c>
      <c r="O117" s="45"/>
      <c r="P117" s="228">
        <f>O117*H117</f>
        <v>0</v>
      </c>
      <c r="Q117" s="228">
        <v>4.0000000000000003E-05</v>
      </c>
      <c r="R117" s="228">
        <f>Q117*H117</f>
        <v>0.062120000000000009</v>
      </c>
      <c r="S117" s="228">
        <v>0</v>
      </c>
      <c r="T117" s="229">
        <f>S117*H117</f>
        <v>0</v>
      </c>
      <c r="AR117" s="22" t="s">
        <v>160</v>
      </c>
      <c r="AT117" s="22" t="s">
        <v>155</v>
      </c>
      <c r="AU117" s="22" t="s">
        <v>83</v>
      </c>
      <c r="AY117" s="22" t="s">
        <v>153</v>
      </c>
      <c r="BE117" s="230">
        <f>IF(N117="základní",J117,0)</f>
        <v>0</v>
      </c>
      <c r="BF117" s="230">
        <f>IF(N117="snížená",J117,0)</f>
        <v>0</v>
      </c>
      <c r="BG117" s="230">
        <f>IF(N117="zákl. přenesená",J117,0)</f>
        <v>0</v>
      </c>
      <c r="BH117" s="230">
        <f>IF(N117="sníž. přenesená",J117,0)</f>
        <v>0</v>
      </c>
      <c r="BI117" s="230">
        <f>IF(N117="nulová",J117,0)</f>
        <v>0</v>
      </c>
      <c r="BJ117" s="22" t="s">
        <v>81</v>
      </c>
      <c r="BK117" s="230">
        <f>ROUND(I117*H117,2)</f>
        <v>0</v>
      </c>
      <c r="BL117" s="22" t="s">
        <v>160</v>
      </c>
      <c r="BM117" s="22" t="s">
        <v>1147</v>
      </c>
    </row>
    <row r="118" s="1" customFormat="1">
      <c r="B118" s="44"/>
      <c r="C118" s="72"/>
      <c r="D118" s="231" t="s">
        <v>162</v>
      </c>
      <c r="E118" s="72"/>
      <c r="F118" s="232" t="s">
        <v>1148</v>
      </c>
      <c r="G118" s="72"/>
      <c r="H118" s="72"/>
      <c r="I118" s="189"/>
      <c r="J118" s="72"/>
      <c r="K118" s="72"/>
      <c r="L118" s="70"/>
      <c r="M118" s="233"/>
      <c r="N118" s="45"/>
      <c r="O118" s="45"/>
      <c r="P118" s="45"/>
      <c r="Q118" s="45"/>
      <c r="R118" s="45"/>
      <c r="S118" s="45"/>
      <c r="T118" s="93"/>
      <c r="AT118" s="22" t="s">
        <v>162</v>
      </c>
      <c r="AU118" s="22" t="s">
        <v>83</v>
      </c>
    </row>
    <row r="119" s="11" customFormat="1">
      <c r="B119" s="234"/>
      <c r="C119" s="235"/>
      <c r="D119" s="231" t="s">
        <v>181</v>
      </c>
      <c r="E119" s="236" t="s">
        <v>21</v>
      </c>
      <c r="F119" s="237" t="s">
        <v>1149</v>
      </c>
      <c r="G119" s="235"/>
      <c r="H119" s="238">
        <v>1553</v>
      </c>
      <c r="I119" s="239"/>
      <c r="J119" s="235"/>
      <c r="K119" s="235"/>
      <c r="L119" s="240"/>
      <c r="M119" s="241"/>
      <c r="N119" s="242"/>
      <c r="O119" s="242"/>
      <c r="P119" s="242"/>
      <c r="Q119" s="242"/>
      <c r="R119" s="242"/>
      <c r="S119" s="242"/>
      <c r="T119" s="243"/>
      <c r="AT119" s="244" t="s">
        <v>181</v>
      </c>
      <c r="AU119" s="244" t="s">
        <v>83</v>
      </c>
      <c r="AV119" s="11" t="s">
        <v>83</v>
      </c>
      <c r="AW119" s="11" t="s">
        <v>37</v>
      </c>
      <c r="AX119" s="11" t="s">
        <v>73</v>
      </c>
      <c r="AY119" s="244" t="s">
        <v>153</v>
      </c>
    </row>
    <row r="120" s="12" customFormat="1">
      <c r="B120" s="245"/>
      <c r="C120" s="246"/>
      <c r="D120" s="231" t="s">
        <v>181</v>
      </c>
      <c r="E120" s="247" t="s">
        <v>21</v>
      </c>
      <c r="F120" s="248" t="s">
        <v>183</v>
      </c>
      <c r="G120" s="246"/>
      <c r="H120" s="249">
        <v>1553</v>
      </c>
      <c r="I120" s="250"/>
      <c r="J120" s="246"/>
      <c r="K120" s="246"/>
      <c r="L120" s="251"/>
      <c r="M120" s="252"/>
      <c r="N120" s="253"/>
      <c r="O120" s="253"/>
      <c r="P120" s="253"/>
      <c r="Q120" s="253"/>
      <c r="R120" s="253"/>
      <c r="S120" s="253"/>
      <c r="T120" s="254"/>
      <c r="AT120" s="255" t="s">
        <v>181</v>
      </c>
      <c r="AU120" s="255" t="s">
        <v>83</v>
      </c>
      <c r="AV120" s="12" t="s">
        <v>160</v>
      </c>
      <c r="AW120" s="12" t="s">
        <v>37</v>
      </c>
      <c r="AX120" s="12" t="s">
        <v>81</v>
      </c>
      <c r="AY120" s="255" t="s">
        <v>153</v>
      </c>
    </row>
    <row r="121" s="1" customFormat="1" ht="25.5" customHeight="1">
      <c r="B121" s="44"/>
      <c r="C121" s="219" t="s">
        <v>248</v>
      </c>
      <c r="D121" s="219" t="s">
        <v>155</v>
      </c>
      <c r="E121" s="220" t="s">
        <v>1150</v>
      </c>
      <c r="F121" s="221" t="s">
        <v>1151</v>
      </c>
      <c r="G121" s="222" t="s">
        <v>256</v>
      </c>
      <c r="H121" s="223">
        <v>2950</v>
      </c>
      <c r="I121" s="224"/>
      <c r="J121" s="225">
        <f>ROUND(I121*H121,2)</f>
        <v>0</v>
      </c>
      <c r="K121" s="221" t="s">
        <v>159</v>
      </c>
      <c r="L121" s="70"/>
      <c r="M121" s="226" t="s">
        <v>21</v>
      </c>
      <c r="N121" s="227" t="s">
        <v>44</v>
      </c>
      <c r="O121" s="45"/>
      <c r="P121" s="228">
        <f>O121*H121</f>
        <v>0</v>
      </c>
      <c r="Q121" s="228">
        <v>0.00021000000000000001</v>
      </c>
      <c r="R121" s="228">
        <f>Q121*H121</f>
        <v>0.61950000000000005</v>
      </c>
      <c r="S121" s="228">
        <v>0</v>
      </c>
      <c r="T121" s="229">
        <f>S121*H121</f>
        <v>0</v>
      </c>
      <c r="AR121" s="22" t="s">
        <v>160</v>
      </c>
      <c r="AT121" s="22" t="s">
        <v>155</v>
      </c>
      <c r="AU121" s="22" t="s">
        <v>83</v>
      </c>
      <c r="AY121" s="22" t="s">
        <v>153</v>
      </c>
      <c r="BE121" s="230">
        <f>IF(N121="základní",J121,0)</f>
        <v>0</v>
      </c>
      <c r="BF121" s="230">
        <f>IF(N121="snížená",J121,0)</f>
        <v>0</v>
      </c>
      <c r="BG121" s="230">
        <f>IF(N121="zákl. přenesená",J121,0)</f>
        <v>0</v>
      </c>
      <c r="BH121" s="230">
        <f>IF(N121="sníž. přenesená",J121,0)</f>
        <v>0</v>
      </c>
      <c r="BI121" s="230">
        <f>IF(N121="nulová",J121,0)</f>
        <v>0</v>
      </c>
      <c r="BJ121" s="22" t="s">
        <v>81</v>
      </c>
      <c r="BK121" s="230">
        <f>ROUND(I121*H121,2)</f>
        <v>0</v>
      </c>
      <c r="BL121" s="22" t="s">
        <v>160</v>
      </c>
      <c r="BM121" s="22" t="s">
        <v>1152</v>
      </c>
    </row>
    <row r="122" s="11" customFormat="1">
      <c r="B122" s="234"/>
      <c r="C122" s="235"/>
      <c r="D122" s="231" t="s">
        <v>181</v>
      </c>
      <c r="E122" s="236" t="s">
        <v>21</v>
      </c>
      <c r="F122" s="237" t="s">
        <v>1153</v>
      </c>
      <c r="G122" s="235"/>
      <c r="H122" s="238">
        <v>2950</v>
      </c>
      <c r="I122" s="239"/>
      <c r="J122" s="235"/>
      <c r="K122" s="235"/>
      <c r="L122" s="240"/>
      <c r="M122" s="241"/>
      <c r="N122" s="242"/>
      <c r="O122" s="242"/>
      <c r="P122" s="242"/>
      <c r="Q122" s="242"/>
      <c r="R122" s="242"/>
      <c r="S122" s="242"/>
      <c r="T122" s="243"/>
      <c r="AT122" s="244" t="s">
        <v>181</v>
      </c>
      <c r="AU122" s="244" t="s">
        <v>83</v>
      </c>
      <c r="AV122" s="11" t="s">
        <v>83</v>
      </c>
      <c r="AW122" s="11" t="s">
        <v>37</v>
      </c>
      <c r="AX122" s="11" t="s">
        <v>73</v>
      </c>
      <c r="AY122" s="244" t="s">
        <v>153</v>
      </c>
    </row>
    <row r="123" s="12" customFormat="1">
      <c r="B123" s="245"/>
      <c r="C123" s="246"/>
      <c r="D123" s="231" t="s">
        <v>181</v>
      </c>
      <c r="E123" s="247" t="s">
        <v>21</v>
      </c>
      <c r="F123" s="248" t="s">
        <v>183</v>
      </c>
      <c r="G123" s="246"/>
      <c r="H123" s="249">
        <v>2950</v>
      </c>
      <c r="I123" s="250"/>
      <c r="J123" s="246"/>
      <c r="K123" s="246"/>
      <c r="L123" s="251"/>
      <c r="M123" s="252"/>
      <c r="N123" s="253"/>
      <c r="O123" s="253"/>
      <c r="P123" s="253"/>
      <c r="Q123" s="253"/>
      <c r="R123" s="253"/>
      <c r="S123" s="253"/>
      <c r="T123" s="254"/>
      <c r="AT123" s="255" t="s">
        <v>181</v>
      </c>
      <c r="AU123" s="255" t="s">
        <v>83</v>
      </c>
      <c r="AV123" s="12" t="s">
        <v>160</v>
      </c>
      <c r="AW123" s="12" t="s">
        <v>37</v>
      </c>
      <c r="AX123" s="12" t="s">
        <v>81</v>
      </c>
      <c r="AY123" s="255" t="s">
        <v>153</v>
      </c>
    </row>
    <row r="124" s="1" customFormat="1" ht="25.5" customHeight="1">
      <c r="B124" s="44"/>
      <c r="C124" s="219" t="s">
        <v>253</v>
      </c>
      <c r="D124" s="219" t="s">
        <v>155</v>
      </c>
      <c r="E124" s="220" t="s">
        <v>1154</v>
      </c>
      <c r="F124" s="221" t="s">
        <v>1155</v>
      </c>
      <c r="G124" s="222" t="s">
        <v>256</v>
      </c>
      <c r="H124" s="223">
        <v>204</v>
      </c>
      <c r="I124" s="224"/>
      <c r="J124" s="225">
        <f>ROUND(I124*H124,2)</f>
        <v>0</v>
      </c>
      <c r="K124" s="221" t="s">
        <v>159</v>
      </c>
      <c r="L124" s="70"/>
      <c r="M124" s="226" t="s">
        <v>21</v>
      </c>
      <c r="N124" s="227" t="s">
        <v>44</v>
      </c>
      <c r="O124" s="45"/>
      <c r="P124" s="228">
        <f>O124*H124</f>
        <v>0</v>
      </c>
      <c r="Q124" s="228">
        <v>0.00011</v>
      </c>
      <c r="R124" s="228">
        <f>Q124*H124</f>
        <v>0.022440000000000002</v>
      </c>
      <c r="S124" s="228">
        <v>0</v>
      </c>
      <c r="T124" s="229">
        <f>S124*H124</f>
        <v>0</v>
      </c>
      <c r="AR124" s="22" t="s">
        <v>160</v>
      </c>
      <c r="AT124" s="22" t="s">
        <v>155</v>
      </c>
      <c r="AU124" s="22" t="s">
        <v>83</v>
      </c>
      <c r="AY124" s="22" t="s">
        <v>153</v>
      </c>
      <c r="BE124" s="230">
        <f>IF(N124="základní",J124,0)</f>
        <v>0</v>
      </c>
      <c r="BF124" s="230">
        <f>IF(N124="snížená",J124,0)</f>
        <v>0</v>
      </c>
      <c r="BG124" s="230">
        <f>IF(N124="zákl. přenesená",J124,0)</f>
        <v>0</v>
      </c>
      <c r="BH124" s="230">
        <f>IF(N124="sníž. přenesená",J124,0)</f>
        <v>0</v>
      </c>
      <c r="BI124" s="230">
        <f>IF(N124="nulová",J124,0)</f>
        <v>0</v>
      </c>
      <c r="BJ124" s="22" t="s">
        <v>81</v>
      </c>
      <c r="BK124" s="230">
        <f>ROUND(I124*H124,2)</f>
        <v>0</v>
      </c>
      <c r="BL124" s="22" t="s">
        <v>160</v>
      </c>
      <c r="BM124" s="22" t="s">
        <v>1156</v>
      </c>
    </row>
    <row r="125" s="1" customFormat="1">
      <c r="B125" s="44"/>
      <c r="C125" s="72"/>
      <c r="D125" s="231" t="s">
        <v>162</v>
      </c>
      <c r="E125" s="72"/>
      <c r="F125" s="232" t="s">
        <v>1157</v>
      </c>
      <c r="G125" s="72"/>
      <c r="H125" s="72"/>
      <c r="I125" s="189"/>
      <c r="J125" s="72"/>
      <c r="K125" s="72"/>
      <c r="L125" s="70"/>
      <c r="M125" s="233"/>
      <c r="N125" s="45"/>
      <c r="O125" s="45"/>
      <c r="P125" s="45"/>
      <c r="Q125" s="45"/>
      <c r="R125" s="45"/>
      <c r="S125" s="45"/>
      <c r="T125" s="93"/>
      <c r="AT125" s="22" t="s">
        <v>162</v>
      </c>
      <c r="AU125" s="22" t="s">
        <v>83</v>
      </c>
    </row>
    <row r="126" s="11" customFormat="1">
      <c r="B126" s="234"/>
      <c r="C126" s="235"/>
      <c r="D126" s="231" t="s">
        <v>181</v>
      </c>
      <c r="E126" s="236" t="s">
        <v>21</v>
      </c>
      <c r="F126" s="237" t="s">
        <v>1158</v>
      </c>
      <c r="G126" s="235"/>
      <c r="H126" s="238">
        <v>204</v>
      </c>
      <c r="I126" s="239"/>
      <c r="J126" s="235"/>
      <c r="K126" s="235"/>
      <c r="L126" s="240"/>
      <c r="M126" s="241"/>
      <c r="N126" s="242"/>
      <c r="O126" s="242"/>
      <c r="P126" s="242"/>
      <c r="Q126" s="242"/>
      <c r="R126" s="242"/>
      <c r="S126" s="242"/>
      <c r="T126" s="243"/>
      <c r="AT126" s="244" t="s">
        <v>181</v>
      </c>
      <c r="AU126" s="244" t="s">
        <v>83</v>
      </c>
      <c r="AV126" s="11" t="s">
        <v>83</v>
      </c>
      <c r="AW126" s="11" t="s">
        <v>37</v>
      </c>
      <c r="AX126" s="11" t="s">
        <v>73</v>
      </c>
      <c r="AY126" s="244" t="s">
        <v>153</v>
      </c>
    </row>
    <row r="127" s="12" customFormat="1">
      <c r="B127" s="245"/>
      <c r="C127" s="246"/>
      <c r="D127" s="231" t="s">
        <v>181</v>
      </c>
      <c r="E127" s="247" t="s">
        <v>21</v>
      </c>
      <c r="F127" s="248" t="s">
        <v>183</v>
      </c>
      <c r="G127" s="246"/>
      <c r="H127" s="249">
        <v>204</v>
      </c>
      <c r="I127" s="250"/>
      <c r="J127" s="246"/>
      <c r="K127" s="246"/>
      <c r="L127" s="251"/>
      <c r="M127" s="252"/>
      <c r="N127" s="253"/>
      <c r="O127" s="253"/>
      <c r="P127" s="253"/>
      <c r="Q127" s="253"/>
      <c r="R127" s="253"/>
      <c r="S127" s="253"/>
      <c r="T127" s="254"/>
      <c r="AT127" s="255" t="s">
        <v>181</v>
      </c>
      <c r="AU127" s="255" t="s">
        <v>83</v>
      </c>
      <c r="AV127" s="12" t="s">
        <v>160</v>
      </c>
      <c r="AW127" s="12" t="s">
        <v>37</v>
      </c>
      <c r="AX127" s="12" t="s">
        <v>81</v>
      </c>
      <c r="AY127" s="255" t="s">
        <v>153</v>
      </c>
    </row>
    <row r="128" s="1" customFormat="1" ht="25.5" customHeight="1">
      <c r="B128" s="44"/>
      <c r="C128" s="219" t="s">
        <v>258</v>
      </c>
      <c r="D128" s="219" t="s">
        <v>155</v>
      </c>
      <c r="E128" s="220" t="s">
        <v>1159</v>
      </c>
      <c r="F128" s="221" t="s">
        <v>1160</v>
      </c>
      <c r="G128" s="222" t="s">
        <v>158</v>
      </c>
      <c r="H128" s="223">
        <v>63</v>
      </c>
      <c r="I128" s="224"/>
      <c r="J128" s="225">
        <f>ROUND(I128*H128,2)</f>
        <v>0</v>
      </c>
      <c r="K128" s="221" t="s">
        <v>159</v>
      </c>
      <c r="L128" s="70"/>
      <c r="M128" s="226" t="s">
        <v>21</v>
      </c>
      <c r="N128" s="227" t="s">
        <v>44</v>
      </c>
      <c r="O128" s="45"/>
      <c r="P128" s="228">
        <f>O128*H128</f>
        <v>0</v>
      </c>
      <c r="Q128" s="228">
        <v>0.00084999999999999995</v>
      </c>
      <c r="R128" s="228">
        <f>Q128*H128</f>
        <v>0.05355</v>
      </c>
      <c r="S128" s="228">
        <v>0</v>
      </c>
      <c r="T128" s="229">
        <f>S128*H128</f>
        <v>0</v>
      </c>
      <c r="AR128" s="22" t="s">
        <v>160</v>
      </c>
      <c r="AT128" s="22" t="s">
        <v>155</v>
      </c>
      <c r="AU128" s="22" t="s">
        <v>83</v>
      </c>
      <c r="AY128" s="22" t="s">
        <v>153</v>
      </c>
      <c r="BE128" s="230">
        <f>IF(N128="základní",J128,0)</f>
        <v>0</v>
      </c>
      <c r="BF128" s="230">
        <f>IF(N128="snížená",J128,0)</f>
        <v>0</v>
      </c>
      <c r="BG128" s="230">
        <f>IF(N128="zákl. přenesená",J128,0)</f>
        <v>0</v>
      </c>
      <c r="BH128" s="230">
        <f>IF(N128="sníž. přenesená",J128,0)</f>
        <v>0</v>
      </c>
      <c r="BI128" s="230">
        <f>IF(N128="nulová",J128,0)</f>
        <v>0</v>
      </c>
      <c r="BJ128" s="22" t="s">
        <v>81</v>
      </c>
      <c r="BK128" s="230">
        <f>ROUND(I128*H128,2)</f>
        <v>0</v>
      </c>
      <c r="BL128" s="22" t="s">
        <v>160</v>
      </c>
      <c r="BM128" s="22" t="s">
        <v>1161</v>
      </c>
    </row>
    <row r="129" s="11" customFormat="1">
      <c r="B129" s="234"/>
      <c r="C129" s="235"/>
      <c r="D129" s="231" t="s">
        <v>181</v>
      </c>
      <c r="E129" s="236" t="s">
        <v>21</v>
      </c>
      <c r="F129" s="237" t="s">
        <v>479</v>
      </c>
      <c r="G129" s="235"/>
      <c r="H129" s="238">
        <v>63</v>
      </c>
      <c r="I129" s="239"/>
      <c r="J129" s="235"/>
      <c r="K129" s="235"/>
      <c r="L129" s="240"/>
      <c r="M129" s="241"/>
      <c r="N129" s="242"/>
      <c r="O129" s="242"/>
      <c r="P129" s="242"/>
      <c r="Q129" s="242"/>
      <c r="R129" s="242"/>
      <c r="S129" s="242"/>
      <c r="T129" s="243"/>
      <c r="AT129" s="244" t="s">
        <v>181</v>
      </c>
      <c r="AU129" s="244" t="s">
        <v>83</v>
      </c>
      <c r="AV129" s="11" t="s">
        <v>83</v>
      </c>
      <c r="AW129" s="11" t="s">
        <v>37</v>
      </c>
      <c r="AX129" s="11" t="s">
        <v>73</v>
      </c>
      <c r="AY129" s="244" t="s">
        <v>153</v>
      </c>
    </row>
    <row r="130" s="12" customFormat="1">
      <c r="B130" s="245"/>
      <c r="C130" s="246"/>
      <c r="D130" s="231" t="s">
        <v>181</v>
      </c>
      <c r="E130" s="247" t="s">
        <v>21</v>
      </c>
      <c r="F130" s="248" t="s">
        <v>183</v>
      </c>
      <c r="G130" s="246"/>
      <c r="H130" s="249">
        <v>63</v>
      </c>
      <c r="I130" s="250"/>
      <c r="J130" s="246"/>
      <c r="K130" s="246"/>
      <c r="L130" s="251"/>
      <c r="M130" s="252"/>
      <c r="N130" s="253"/>
      <c r="O130" s="253"/>
      <c r="P130" s="253"/>
      <c r="Q130" s="253"/>
      <c r="R130" s="253"/>
      <c r="S130" s="253"/>
      <c r="T130" s="254"/>
      <c r="AT130" s="255" t="s">
        <v>181</v>
      </c>
      <c r="AU130" s="255" t="s">
        <v>83</v>
      </c>
      <c r="AV130" s="12" t="s">
        <v>160</v>
      </c>
      <c r="AW130" s="12" t="s">
        <v>37</v>
      </c>
      <c r="AX130" s="12" t="s">
        <v>81</v>
      </c>
      <c r="AY130" s="255" t="s">
        <v>153</v>
      </c>
    </row>
    <row r="131" s="1" customFormat="1" ht="25.5" customHeight="1">
      <c r="B131" s="44"/>
      <c r="C131" s="219" t="s">
        <v>9</v>
      </c>
      <c r="D131" s="219" t="s">
        <v>155</v>
      </c>
      <c r="E131" s="220" t="s">
        <v>1162</v>
      </c>
      <c r="F131" s="221" t="s">
        <v>1163</v>
      </c>
      <c r="G131" s="222" t="s">
        <v>256</v>
      </c>
      <c r="H131" s="223">
        <v>179.03999999999999</v>
      </c>
      <c r="I131" s="224"/>
      <c r="J131" s="225">
        <f>ROUND(I131*H131,2)</f>
        <v>0</v>
      </c>
      <c r="K131" s="221" t="s">
        <v>159</v>
      </c>
      <c r="L131" s="70"/>
      <c r="M131" s="226" t="s">
        <v>21</v>
      </c>
      <c r="N131" s="227" t="s">
        <v>44</v>
      </c>
      <c r="O131" s="45"/>
      <c r="P131" s="228">
        <f>O131*H131</f>
        <v>0</v>
      </c>
      <c r="Q131" s="228">
        <v>0.00033</v>
      </c>
      <c r="R131" s="228">
        <f>Q131*H131</f>
        <v>0.059083199999999995</v>
      </c>
      <c r="S131" s="228">
        <v>0</v>
      </c>
      <c r="T131" s="229">
        <f>S131*H131</f>
        <v>0</v>
      </c>
      <c r="AR131" s="22" t="s">
        <v>160</v>
      </c>
      <c r="AT131" s="22" t="s">
        <v>155</v>
      </c>
      <c r="AU131" s="22" t="s">
        <v>83</v>
      </c>
      <c r="AY131" s="22" t="s">
        <v>153</v>
      </c>
      <c r="BE131" s="230">
        <f>IF(N131="základní",J131,0)</f>
        <v>0</v>
      </c>
      <c r="BF131" s="230">
        <f>IF(N131="snížená",J131,0)</f>
        <v>0</v>
      </c>
      <c r="BG131" s="230">
        <f>IF(N131="zákl. přenesená",J131,0)</f>
        <v>0</v>
      </c>
      <c r="BH131" s="230">
        <f>IF(N131="sníž. přenesená",J131,0)</f>
        <v>0</v>
      </c>
      <c r="BI131" s="230">
        <f>IF(N131="nulová",J131,0)</f>
        <v>0</v>
      </c>
      <c r="BJ131" s="22" t="s">
        <v>81</v>
      </c>
      <c r="BK131" s="230">
        <f>ROUND(I131*H131,2)</f>
        <v>0</v>
      </c>
      <c r="BL131" s="22" t="s">
        <v>160</v>
      </c>
      <c r="BM131" s="22" t="s">
        <v>1164</v>
      </c>
    </row>
    <row r="132" s="11" customFormat="1">
      <c r="B132" s="234"/>
      <c r="C132" s="235"/>
      <c r="D132" s="231" t="s">
        <v>181</v>
      </c>
      <c r="E132" s="236" t="s">
        <v>21</v>
      </c>
      <c r="F132" s="237" t="s">
        <v>1165</v>
      </c>
      <c r="G132" s="235"/>
      <c r="H132" s="238">
        <v>179.03999999999999</v>
      </c>
      <c r="I132" s="239"/>
      <c r="J132" s="235"/>
      <c r="K132" s="235"/>
      <c r="L132" s="240"/>
      <c r="M132" s="241"/>
      <c r="N132" s="242"/>
      <c r="O132" s="242"/>
      <c r="P132" s="242"/>
      <c r="Q132" s="242"/>
      <c r="R132" s="242"/>
      <c r="S132" s="242"/>
      <c r="T132" s="243"/>
      <c r="AT132" s="244" t="s">
        <v>181</v>
      </c>
      <c r="AU132" s="244" t="s">
        <v>83</v>
      </c>
      <c r="AV132" s="11" t="s">
        <v>83</v>
      </c>
      <c r="AW132" s="11" t="s">
        <v>37</v>
      </c>
      <c r="AX132" s="11" t="s">
        <v>73</v>
      </c>
      <c r="AY132" s="244" t="s">
        <v>153</v>
      </c>
    </row>
    <row r="133" s="12" customFormat="1">
      <c r="B133" s="245"/>
      <c r="C133" s="246"/>
      <c r="D133" s="231" t="s">
        <v>181</v>
      </c>
      <c r="E133" s="247" t="s">
        <v>21</v>
      </c>
      <c r="F133" s="248" t="s">
        <v>183</v>
      </c>
      <c r="G133" s="246"/>
      <c r="H133" s="249">
        <v>179.03999999999999</v>
      </c>
      <c r="I133" s="250"/>
      <c r="J133" s="246"/>
      <c r="K133" s="246"/>
      <c r="L133" s="251"/>
      <c r="M133" s="252"/>
      <c r="N133" s="253"/>
      <c r="O133" s="253"/>
      <c r="P133" s="253"/>
      <c r="Q133" s="253"/>
      <c r="R133" s="253"/>
      <c r="S133" s="253"/>
      <c r="T133" s="254"/>
      <c r="AT133" s="255" t="s">
        <v>181</v>
      </c>
      <c r="AU133" s="255" t="s">
        <v>83</v>
      </c>
      <c r="AV133" s="12" t="s">
        <v>160</v>
      </c>
      <c r="AW133" s="12" t="s">
        <v>37</v>
      </c>
      <c r="AX133" s="12" t="s">
        <v>81</v>
      </c>
      <c r="AY133" s="255" t="s">
        <v>153</v>
      </c>
    </row>
    <row r="134" s="1" customFormat="1" ht="25.5" customHeight="1">
      <c r="B134" s="44"/>
      <c r="C134" s="219" t="s">
        <v>267</v>
      </c>
      <c r="D134" s="219" t="s">
        <v>155</v>
      </c>
      <c r="E134" s="220" t="s">
        <v>1166</v>
      </c>
      <c r="F134" s="221" t="s">
        <v>1167</v>
      </c>
      <c r="G134" s="222" t="s">
        <v>256</v>
      </c>
      <c r="H134" s="223">
        <v>1553</v>
      </c>
      <c r="I134" s="224"/>
      <c r="J134" s="225">
        <f>ROUND(I134*H134,2)</f>
        <v>0</v>
      </c>
      <c r="K134" s="221" t="s">
        <v>159</v>
      </c>
      <c r="L134" s="70"/>
      <c r="M134" s="226" t="s">
        <v>21</v>
      </c>
      <c r="N134" s="227" t="s">
        <v>44</v>
      </c>
      <c r="O134" s="45"/>
      <c r="P134" s="228">
        <f>O134*H134</f>
        <v>0</v>
      </c>
      <c r="Q134" s="228">
        <v>0.00011</v>
      </c>
      <c r="R134" s="228">
        <f>Q134*H134</f>
        <v>0.17083000000000001</v>
      </c>
      <c r="S134" s="228">
        <v>0</v>
      </c>
      <c r="T134" s="229">
        <f>S134*H134</f>
        <v>0</v>
      </c>
      <c r="AR134" s="22" t="s">
        <v>160</v>
      </c>
      <c r="AT134" s="22" t="s">
        <v>155</v>
      </c>
      <c r="AU134" s="22" t="s">
        <v>83</v>
      </c>
      <c r="AY134" s="22" t="s">
        <v>153</v>
      </c>
      <c r="BE134" s="230">
        <f>IF(N134="základní",J134,0)</f>
        <v>0</v>
      </c>
      <c r="BF134" s="230">
        <f>IF(N134="snížená",J134,0)</f>
        <v>0</v>
      </c>
      <c r="BG134" s="230">
        <f>IF(N134="zákl. přenesená",J134,0)</f>
        <v>0</v>
      </c>
      <c r="BH134" s="230">
        <f>IF(N134="sníž. přenesená",J134,0)</f>
        <v>0</v>
      </c>
      <c r="BI134" s="230">
        <f>IF(N134="nulová",J134,0)</f>
        <v>0</v>
      </c>
      <c r="BJ134" s="22" t="s">
        <v>81</v>
      </c>
      <c r="BK134" s="230">
        <f>ROUND(I134*H134,2)</f>
        <v>0</v>
      </c>
      <c r="BL134" s="22" t="s">
        <v>160</v>
      </c>
      <c r="BM134" s="22" t="s">
        <v>1168</v>
      </c>
    </row>
    <row r="135" s="11" customFormat="1">
      <c r="B135" s="234"/>
      <c r="C135" s="235"/>
      <c r="D135" s="231" t="s">
        <v>181</v>
      </c>
      <c r="E135" s="236" t="s">
        <v>21</v>
      </c>
      <c r="F135" s="237" t="s">
        <v>1169</v>
      </c>
      <c r="G135" s="235"/>
      <c r="H135" s="238">
        <v>1553</v>
      </c>
      <c r="I135" s="239"/>
      <c r="J135" s="235"/>
      <c r="K135" s="235"/>
      <c r="L135" s="240"/>
      <c r="M135" s="241"/>
      <c r="N135" s="242"/>
      <c r="O135" s="242"/>
      <c r="P135" s="242"/>
      <c r="Q135" s="242"/>
      <c r="R135" s="242"/>
      <c r="S135" s="242"/>
      <c r="T135" s="243"/>
      <c r="AT135" s="244" t="s">
        <v>181</v>
      </c>
      <c r="AU135" s="244" t="s">
        <v>83</v>
      </c>
      <c r="AV135" s="11" t="s">
        <v>83</v>
      </c>
      <c r="AW135" s="11" t="s">
        <v>37</v>
      </c>
      <c r="AX135" s="11" t="s">
        <v>73</v>
      </c>
      <c r="AY135" s="244" t="s">
        <v>153</v>
      </c>
    </row>
    <row r="136" s="12" customFormat="1">
      <c r="B136" s="245"/>
      <c r="C136" s="246"/>
      <c r="D136" s="231" t="s">
        <v>181</v>
      </c>
      <c r="E136" s="247" t="s">
        <v>21</v>
      </c>
      <c r="F136" s="248" t="s">
        <v>183</v>
      </c>
      <c r="G136" s="246"/>
      <c r="H136" s="249">
        <v>1553</v>
      </c>
      <c r="I136" s="250"/>
      <c r="J136" s="246"/>
      <c r="K136" s="246"/>
      <c r="L136" s="251"/>
      <c r="M136" s="252"/>
      <c r="N136" s="253"/>
      <c r="O136" s="253"/>
      <c r="P136" s="253"/>
      <c r="Q136" s="253"/>
      <c r="R136" s="253"/>
      <c r="S136" s="253"/>
      <c r="T136" s="254"/>
      <c r="AT136" s="255" t="s">
        <v>181</v>
      </c>
      <c r="AU136" s="255" t="s">
        <v>83</v>
      </c>
      <c r="AV136" s="12" t="s">
        <v>160</v>
      </c>
      <c r="AW136" s="12" t="s">
        <v>37</v>
      </c>
      <c r="AX136" s="12" t="s">
        <v>81</v>
      </c>
      <c r="AY136" s="255" t="s">
        <v>153</v>
      </c>
    </row>
    <row r="137" s="1" customFormat="1" ht="25.5" customHeight="1">
      <c r="B137" s="44"/>
      <c r="C137" s="219" t="s">
        <v>273</v>
      </c>
      <c r="D137" s="219" t="s">
        <v>155</v>
      </c>
      <c r="E137" s="220" t="s">
        <v>1170</v>
      </c>
      <c r="F137" s="221" t="s">
        <v>1171</v>
      </c>
      <c r="G137" s="222" t="s">
        <v>256</v>
      </c>
      <c r="H137" s="223">
        <v>2950</v>
      </c>
      <c r="I137" s="224"/>
      <c r="J137" s="225">
        <f>ROUND(I137*H137,2)</f>
        <v>0</v>
      </c>
      <c r="K137" s="221" t="s">
        <v>159</v>
      </c>
      <c r="L137" s="70"/>
      <c r="M137" s="226" t="s">
        <v>21</v>
      </c>
      <c r="N137" s="227" t="s">
        <v>44</v>
      </c>
      <c r="O137" s="45"/>
      <c r="P137" s="228">
        <f>O137*H137</f>
        <v>0</v>
      </c>
      <c r="Q137" s="228">
        <v>0.00064999999999999997</v>
      </c>
      <c r="R137" s="228">
        <f>Q137*H137</f>
        <v>1.9175</v>
      </c>
      <c r="S137" s="228">
        <v>0</v>
      </c>
      <c r="T137" s="229">
        <f>S137*H137</f>
        <v>0</v>
      </c>
      <c r="AR137" s="22" t="s">
        <v>160</v>
      </c>
      <c r="AT137" s="22" t="s">
        <v>155</v>
      </c>
      <c r="AU137" s="22" t="s">
        <v>83</v>
      </c>
      <c r="AY137" s="22" t="s">
        <v>153</v>
      </c>
      <c r="BE137" s="230">
        <f>IF(N137="základní",J137,0)</f>
        <v>0</v>
      </c>
      <c r="BF137" s="230">
        <f>IF(N137="snížená",J137,0)</f>
        <v>0</v>
      </c>
      <c r="BG137" s="230">
        <f>IF(N137="zákl. přenesená",J137,0)</f>
        <v>0</v>
      </c>
      <c r="BH137" s="230">
        <f>IF(N137="sníž. přenesená",J137,0)</f>
        <v>0</v>
      </c>
      <c r="BI137" s="230">
        <f>IF(N137="nulová",J137,0)</f>
        <v>0</v>
      </c>
      <c r="BJ137" s="22" t="s">
        <v>81</v>
      </c>
      <c r="BK137" s="230">
        <f>ROUND(I137*H137,2)</f>
        <v>0</v>
      </c>
      <c r="BL137" s="22" t="s">
        <v>160</v>
      </c>
      <c r="BM137" s="22" t="s">
        <v>1172</v>
      </c>
    </row>
    <row r="138" s="11" customFormat="1">
      <c r="B138" s="234"/>
      <c r="C138" s="235"/>
      <c r="D138" s="231" t="s">
        <v>181</v>
      </c>
      <c r="E138" s="236" t="s">
        <v>21</v>
      </c>
      <c r="F138" s="237" t="s">
        <v>1153</v>
      </c>
      <c r="G138" s="235"/>
      <c r="H138" s="238">
        <v>2950</v>
      </c>
      <c r="I138" s="239"/>
      <c r="J138" s="235"/>
      <c r="K138" s="235"/>
      <c r="L138" s="240"/>
      <c r="M138" s="241"/>
      <c r="N138" s="242"/>
      <c r="O138" s="242"/>
      <c r="P138" s="242"/>
      <c r="Q138" s="242"/>
      <c r="R138" s="242"/>
      <c r="S138" s="242"/>
      <c r="T138" s="243"/>
      <c r="AT138" s="244" t="s">
        <v>181</v>
      </c>
      <c r="AU138" s="244" t="s">
        <v>83</v>
      </c>
      <c r="AV138" s="11" t="s">
        <v>83</v>
      </c>
      <c r="AW138" s="11" t="s">
        <v>37</v>
      </c>
      <c r="AX138" s="11" t="s">
        <v>73</v>
      </c>
      <c r="AY138" s="244" t="s">
        <v>153</v>
      </c>
    </row>
    <row r="139" s="12" customFormat="1">
      <c r="B139" s="245"/>
      <c r="C139" s="246"/>
      <c r="D139" s="231" t="s">
        <v>181</v>
      </c>
      <c r="E139" s="247" t="s">
        <v>21</v>
      </c>
      <c r="F139" s="248" t="s">
        <v>183</v>
      </c>
      <c r="G139" s="246"/>
      <c r="H139" s="249">
        <v>2950</v>
      </c>
      <c r="I139" s="250"/>
      <c r="J139" s="246"/>
      <c r="K139" s="246"/>
      <c r="L139" s="251"/>
      <c r="M139" s="252"/>
      <c r="N139" s="253"/>
      <c r="O139" s="253"/>
      <c r="P139" s="253"/>
      <c r="Q139" s="253"/>
      <c r="R139" s="253"/>
      <c r="S139" s="253"/>
      <c r="T139" s="254"/>
      <c r="AT139" s="255" t="s">
        <v>181</v>
      </c>
      <c r="AU139" s="255" t="s">
        <v>83</v>
      </c>
      <c r="AV139" s="12" t="s">
        <v>160</v>
      </c>
      <c r="AW139" s="12" t="s">
        <v>37</v>
      </c>
      <c r="AX139" s="12" t="s">
        <v>81</v>
      </c>
      <c r="AY139" s="255" t="s">
        <v>153</v>
      </c>
    </row>
    <row r="140" s="1" customFormat="1" ht="25.5" customHeight="1">
      <c r="B140" s="44"/>
      <c r="C140" s="219" t="s">
        <v>278</v>
      </c>
      <c r="D140" s="219" t="s">
        <v>155</v>
      </c>
      <c r="E140" s="220" t="s">
        <v>1173</v>
      </c>
      <c r="F140" s="221" t="s">
        <v>1174</v>
      </c>
      <c r="G140" s="222" t="s">
        <v>256</v>
      </c>
      <c r="H140" s="223">
        <v>204</v>
      </c>
      <c r="I140" s="224"/>
      <c r="J140" s="225">
        <f>ROUND(I140*H140,2)</f>
        <v>0</v>
      </c>
      <c r="K140" s="221" t="s">
        <v>159</v>
      </c>
      <c r="L140" s="70"/>
      <c r="M140" s="226" t="s">
        <v>21</v>
      </c>
      <c r="N140" s="227" t="s">
        <v>44</v>
      </c>
      <c r="O140" s="45"/>
      <c r="P140" s="228">
        <f>O140*H140</f>
        <v>0</v>
      </c>
      <c r="Q140" s="228">
        <v>0.00038000000000000002</v>
      </c>
      <c r="R140" s="228">
        <f>Q140*H140</f>
        <v>0.077520000000000006</v>
      </c>
      <c r="S140" s="228">
        <v>0</v>
      </c>
      <c r="T140" s="229">
        <f>S140*H140</f>
        <v>0</v>
      </c>
      <c r="AR140" s="22" t="s">
        <v>160</v>
      </c>
      <c r="AT140" s="22" t="s">
        <v>155</v>
      </c>
      <c r="AU140" s="22" t="s">
        <v>83</v>
      </c>
      <c r="AY140" s="22" t="s">
        <v>153</v>
      </c>
      <c r="BE140" s="230">
        <f>IF(N140="základní",J140,0)</f>
        <v>0</v>
      </c>
      <c r="BF140" s="230">
        <f>IF(N140="snížená",J140,0)</f>
        <v>0</v>
      </c>
      <c r="BG140" s="230">
        <f>IF(N140="zákl. přenesená",J140,0)</f>
        <v>0</v>
      </c>
      <c r="BH140" s="230">
        <f>IF(N140="sníž. přenesená",J140,0)</f>
        <v>0</v>
      </c>
      <c r="BI140" s="230">
        <f>IF(N140="nulová",J140,0)</f>
        <v>0</v>
      </c>
      <c r="BJ140" s="22" t="s">
        <v>81</v>
      </c>
      <c r="BK140" s="230">
        <f>ROUND(I140*H140,2)</f>
        <v>0</v>
      </c>
      <c r="BL140" s="22" t="s">
        <v>160</v>
      </c>
      <c r="BM140" s="22" t="s">
        <v>1175</v>
      </c>
    </row>
    <row r="141" s="11" customFormat="1">
      <c r="B141" s="234"/>
      <c r="C141" s="235"/>
      <c r="D141" s="231" t="s">
        <v>181</v>
      </c>
      <c r="E141" s="236" t="s">
        <v>21</v>
      </c>
      <c r="F141" s="237" t="s">
        <v>1176</v>
      </c>
      <c r="G141" s="235"/>
      <c r="H141" s="238">
        <v>204</v>
      </c>
      <c r="I141" s="239"/>
      <c r="J141" s="235"/>
      <c r="K141" s="235"/>
      <c r="L141" s="240"/>
      <c r="M141" s="241"/>
      <c r="N141" s="242"/>
      <c r="O141" s="242"/>
      <c r="P141" s="242"/>
      <c r="Q141" s="242"/>
      <c r="R141" s="242"/>
      <c r="S141" s="242"/>
      <c r="T141" s="243"/>
      <c r="AT141" s="244" t="s">
        <v>181</v>
      </c>
      <c r="AU141" s="244" t="s">
        <v>83</v>
      </c>
      <c r="AV141" s="11" t="s">
        <v>83</v>
      </c>
      <c r="AW141" s="11" t="s">
        <v>37</v>
      </c>
      <c r="AX141" s="11" t="s">
        <v>73</v>
      </c>
      <c r="AY141" s="244" t="s">
        <v>153</v>
      </c>
    </row>
    <row r="142" s="12" customFormat="1">
      <c r="B142" s="245"/>
      <c r="C142" s="246"/>
      <c r="D142" s="231" t="s">
        <v>181</v>
      </c>
      <c r="E142" s="247" t="s">
        <v>21</v>
      </c>
      <c r="F142" s="248" t="s">
        <v>183</v>
      </c>
      <c r="G142" s="246"/>
      <c r="H142" s="249">
        <v>204</v>
      </c>
      <c r="I142" s="250"/>
      <c r="J142" s="246"/>
      <c r="K142" s="246"/>
      <c r="L142" s="251"/>
      <c r="M142" s="252"/>
      <c r="N142" s="253"/>
      <c r="O142" s="253"/>
      <c r="P142" s="253"/>
      <c r="Q142" s="253"/>
      <c r="R142" s="253"/>
      <c r="S142" s="253"/>
      <c r="T142" s="254"/>
      <c r="AT142" s="255" t="s">
        <v>181</v>
      </c>
      <c r="AU142" s="255" t="s">
        <v>83</v>
      </c>
      <c r="AV142" s="12" t="s">
        <v>160</v>
      </c>
      <c r="AW142" s="12" t="s">
        <v>37</v>
      </c>
      <c r="AX142" s="12" t="s">
        <v>81</v>
      </c>
      <c r="AY142" s="255" t="s">
        <v>153</v>
      </c>
    </row>
    <row r="143" s="1" customFormat="1" ht="25.5" customHeight="1">
      <c r="B143" s="44"/>
      <c r="C143" s="219" t="s">
        <v>283</v>
      </c>
      <c r="D143" s="219" t="s">
        <v>155</v>
      </c>
      <c r="E143" s="220" t="s">
        <v>1177</v>
      </c>
      <c r="F143" s="221" t="s">
        <v>1178</v>
      </c>
      <c r="G143" s="222" t="s">
        <v>158</v>
      </c>
      <c r="H143" s="223">
        <v>43.5</v>
      </c>
      <c r="I143" s="224"/>
      <c r="J143" s="225">
        <f>ROUND(I143*H143,2)</f>
        <v>0</v>
      </c>
      <c r="K143" s="221" t="s">
        <v>159</v>
      </c>
      <c r="L143" s="70"/>
      <c r="M143" s="226" t="s">
        <v>21</v>
      </c>
      <c r="N143" s="227" t="s">
        <v>44</v>
      </c>
      <c r="O143" s="45"/>
      <c r="P143" s="228">
        <f>O143*H143</f>
        <v>0</v>
      </c>
      <c r="Q143" s="228">
        <v>0.0025999999999999999</v>
      </c>
      <c r="R143" s="228">
        <f>Q143*H143</f>
        <v>0.11309999999999999</v>
      </c>
      <c r="S143" s="228">
        <v>0</v>
      </c>
      <c r="T143" s="229">
        <f>S143*H143</f>
        <v>0</v>
      </c>
      <c r="AR143" s="22" t="s">
        <v>160</v>
      </c>
      <c r="AT143" s="22" t="s">
        <v>155</v>
      </c>
      <c r="AU143" s="22" t="s">
        <v>83</v>
      </c>
      <c r="AY143" s="22" t="s">
        <v>153</v>
      </c>
      <c r="BE143" s="230">
        <f>IF(N143="základní",J143,0)</f>
        <v>0</v>
      </c>
      <c r="BF143" s="230">
        <f>IF(N143="snížená",J143,0)</f>
        <v>0</v>
      </c>
      <c r="BG143" s="230">
        <f>IF(N143="zákl. přenesená",J143,0)</f>
        <v>0</v>
      </c>
      <c r="BH143" s="230">
        <f>IF(N143="sníž. přenesená",J143,0)</f>
        <v>0</v>
      </c>
      <c r="BI143" s="230">
        <f>IF(N143="nulová",J143,0)</f>
        <v>0</v>
      </c>
      <c r="BJ143" s="22" t="s">
        <v>81</v>
      </c>
      <c r="BK143" s="230">
        <f>ROUND(I143*H143,2)</f>
        <v>0</v>
      </c>
      <c r="BL143" s="22" t="s">
        <v>160</v>
      </c>
      <c r="BM143" s="22" t="s">
        <v>1179</v>
      </c>
    </row>
    <row r="144" s="11" customFormat="1">
      <c r="B144" s="234"/>
      <c r="C144" s="235"/>
      <c r="D144" s="231" t="s">
        <v>181</v>
      </c>
      <c r="E144" s="236" t="s">
        <v>21</v>
      </c>
      <c r="F144" s="237" t="s">
        <v>1180</v>
      </c>
      <c r="G144" s="235"/>
      <c r="H144" s="238">
        <v>43.5</v>
      </c>
      <c r="I144" s="239"/>
      <c r="J144" s="235"/>
      <c r="K144" s="235"/>
      <c r="L144" s="240"/>
      <c r="M144" s="241"/>
      <c r="N144" s="242"/>
      <c r="O144" s="242"/>
      <c r="P144" s="242"/>
      <c r="Q144" s="242"/>
      <c r="R144" s="242"/>
      <c r="S144" s="242"/>
      <c r="T144" s="243"/>
      <c r="AT144" s="244" t="s">
        <v>181</v>
      </c>
      <c r="AU144" s="244" t="s">
        <v>83</v>
      </c>
      <c r="AV144" s="11" t="s">
        <v>83</v>
      </c>
      <c r="AW144" s="11" t="s">
        <v>37</v>
      </c>
      <c r="AX144" s="11" t="s">
        <v>73</v>
      </c>
      <c r="AY144" s="244" t="s">
        <v>153</v>
      </c>
    </row>
    <row r="145" s="12" customFormat="1">
      <c r="B145" s="245"/>
      <c r="C145" s="246"/>
      <c r="D145" s="231" t="s">
        <v>181</v>
      </c>
      <c r="E145" s="247" t="s">
        <v>21</v>
      </c>
      <c r="F145" s="248" t="s">
        <v>183</v>
      </c>
      <c r="G145" s="246"/>
      <c r="H145" s="249">
        <v>43.5</v>
      </c>
      <c r="I145" s="250"/>
      <c r="J145" s="246"/>
      <c r="K145" s="246"/>
      <c r="L145" s="251"/>
      <c r="M145" s="252"/>
      <c r="N145" s="253"/>
      <c r="O145" s="253"/>
      <c r="P145" s="253"/>
      <c r="Q145" s="253"/>
      <c r="R145" s="253"/>
      <c r="S145" s="253"/>
      <c r="T145" s="254"/>
      <c r="AT145" s="255" t="s">
        <v>181</v>
      </c>
      <c r="AU145" s="255" t="s">
        <v>83</v>
      </c>
      <c r="AV145" s="12" t="s">
        <v>160</v>
      </c>
      <c r="AW145" s="12" t="s">
        <v>37</v>
      </c>
      <c r="AX145" s="12" t="s">
        <v>81</v>
      </c>
      <c r="AY145" s="255" t="s">
        <v>153</v>
      </c>
    </row>
    <row r="146" s="1" customFormat="1" ht="25.5" customHeight="1">
      <c r="B146" s="44"/>
      <c r="C146" s="219" t="s">
        <v>289</v>
      </c>
      <c r="D146" s="219" t="s">
        <v>155</v>
      </c>
      <c r="E146" s="220" t="s">
        <v>1181</v>
      </c>
      <c r="F146" s="221" t="s">
        <v>1182</v>
      </c>
      <c r="G146" s="222" t="s">
        <v>256</v>
      </c>
      <c r="H146" s="223">
        <v>11</v>
      </c>
      <c r="I146" s="224"/>
      <c r="J146" s="225">
        <f>ROUND(I146*H146,2)</f>
        <v>0</v>
      </c>
      <c r="K146" s="221" t="s">
        <v>159</v>
      </c>
      <c r="L146" s="70"/>
      <c r="M146" s="226" t="s">
        <v>21</v>
      </c>
      <c r="N146" s="227" t="s">
        <v>44</v>
      </c>
      <c r="O146" s="45"/>
      <c r="P146" s="228">
        <f>O146*H146</f>
        <v>0</v>
      </c>
      <c r="Q146" s="228">
        <v>0</v>
      </c>
      <c r="R146" s="228">
        <f>Q146*H146</f>
        <v>0</v>
      </c>
      <c r="S146" s="228">
        <v>0</v>
      </c>
      <c r="T146" s="229">
        <f>S146*H146</f>
        <v>0</v>
      </c>
      <c r="AR146" s="22" t="s">
        <v>160</v>
      </c>
      <c r="AT146" s="22" t="s">
        <v>155</v>
      </c>
      <c r="AU146" s="22" t="s">
        <v>83</v>
      </c>
      <c r="AY146" s="22" t="s">
        <v>153</v>
      </c>
      <c r="BE146" s="230">
        <f>IF(N146="základní",J146,0)</f>
        <v>0</v>
      </c>
      <c r="BF146" s="230">
        <f>IF(N146="snížená",J146,0)</f>
        <v>0</v>
      </c>
      <c r="BG146" s="230">
        <f>IF(N146="zákl. přenesená",J146,0)</f>
        <v>0</v>
      </c>
      <c r="BH146" s="230">
        <f>IF(N146="sníž. přenesená",J146,0)</f>
        <v>0</v>
      </c>
      <c r="BI146" s="230">
        <f>IF(N146="nulová",J146,0)</f>
        <v>0</v>
      </c>
      <c r="BJ146" s="22" t="s">
        <v>81</v>
      </c>
      <c r="BK146" s="230">
        <f>ROUND(I146*H146,2)</f>
        <v>0</v>
      </c>
      <c r="BL146" s="22" t="s">
        <v>160</v>
      </c>
      <c r="BM146" s="22" t="s">
        <v>1183</v>
      </c>
    </row>
    <row r="147" s="1" customFormat="1">
      <c r="B147" s="44"/>
      <c r="C147" s="72"/>
      <c r="D147" s="231" t="s">
        <v>162</v>
      </c>
      <c r="E147" s="72"/>
      <c r="F147" s="232" t="s">
        <v>1184</v>
      </c>
      <c r="G147" s="72"/>
      <c r="H147" s="72"/>
      <c r="I147" s="189"/>
      <c r="J147" s="72"/>
      <c r="K147" s="72"/>
      <c r="L147" s="70"/>
      <c r="M147" s="233"/>
      <c r="N147" s="45"/>
      <c r="O147" s="45"/>
      <c r="P147" s="45"/>
      <c r="Q147" s="45"/>
      <c r="R147" s="45"/>
      <c r="S147" s="45"/>
      <c r="T147" s="93"/>
      <c r="AT147" s="22" t="s">
        <v>162</v>
      </c>
      <c r="AU147" s="22" t="s">
        <v>83</v>
      </c>
    </row>
    <row r="148" s="1" customFormat="1" ht="25.5" customHeight="1">
      <c r="B148" s="44"/>
      <c r="C148" s="219" t="s">
        <v>294</v>
      </c>
      <c r="D148" s="219" t="s">
        <v>155</v>
      </c>
      <c r="E148" s="220" t="s">
        <v>1185</v>
      </c>
      <c r="F148" s="221" t="s">
        <v>1186</v>
      </c>
      <c r="G148" s="222" t="s">
        <v>158</v>
      </c>
      <c r="H148" s="223">
        <v>48</v>
      </c>
      <c r="I148" s="224"/>
      <c r="J148" s="225">
        <f>ROUND(I148*H148,2)</f>
        <v>0</v>
      </c>
      <c r="K148" s="221" t="s">
        <v>159</v>
      </c>
      <c r="L148" s="70"/>
      <c r="M148" s="226" t="s">
        <v>21</v>
      </c>
      <c r="N148" s="227" t="s">
        <v>44</v>
      </c>
      <c r="O148" s="45"/>
      <c r="P148" s="228">
        <f>O148*H148</f>
        <v>0</v>
      </c>
      <c r="Q148" s="228">
        <v>1.0000000000000001E-05</v>
      </c>
      <c r="R148" s="228">
        <f>Q148*H148</f>
        <v>0.00048000000000000007</v>
      </c>
      <c r="S148" s="228">
        <v>0</v>
      </c>
      <c r="T148" s="229">
        <f>S148*H148</f>
        <v>0</v>
      </c>
      <c r="AR148" s="22" t="s">
        <v>160</v>
      </c>
      <c r="AT148" s="22" t="s">
        <v>155</v>
      </c>
      <c r="AU148" s="22" t="s">
        <v>83</v>
      </c>
      <c r="AY148" s="22" t="s">
        <v>153</v>
      </c>
      <c r="BE148" s="230">
        <f>IF(N148="základní",J148,0)</f>
        <v>0</v>
      </c>
      <c r="BF148" s="230">
        <f>IF(N148="snížená",J148,0)</f>
        <v>0</v>
      </c>
      <c r="BG148" s="230">
        <f>IF(N148="zákl. přenesená",J148,0)</f>
        <v>0</v>
      </c>
      <c r="BH148" s="230">
        <f>IF(N148="sníž. přenesená",J148,0)</f>
        <v>0</v>
      </c>
      <c r="BI148" s="230">
        <f>IF(N148="nulová",J148,0)</f>
        <v>0</v>
      </c>
      <c r="BJ148" s="22" t="s">
        <v>81</v>
      </c>
      <c r="BK148" s="230">
        <f>ROUND(I148*H148,2)</f>
        <v>0</v>
      </c>
      <c r="BL148" s="22" t="s">
        <v>160</v>
      </c>
      <c r="BM148" s="22" t="s">
        <v>1187</v>
      </c>
    </row>
    <row r="149" s="1" customFormat="1">
      <c r="B149" s="44"/>
      <c r="C149" s="72"/>
      <c r="D149" s="231" t="s">
        <v>162</v>
      </c>
      <c r="E149" s="72"/>
      <c r="F149" s="232" t="s">
        <v>1184</v>
      </c>
      <c r="G149" s="72"/>
      <c r="H149" s="72"/>
      <c r="I149" s="189"/>
      <c r="J149" s="72"/>
      <c r="K149" s="72"/>
      <c r="L149" s="70"/>
      <c r="M149" s="233"/>
      <c r="N149" s="45"/>
      <c r="O149" s="45"/>
      <c r="P149" s="45"/>
      <c r="Q149" s="45"/>
      <c r="R149" s="45"/>
      <c r="S149" s="45"/>
      <c r="T149" s="93"/>
      <c r="AT149" s="22" t="s">
        <v>162</v>
      </c>
      <c r="AU149" s="22" t="s">
        <v>83</v>
      </c>
    </row>
    <row r="150" s="1" customFormat="1" ht="38.25" customHeight="1">
      <c r="B150" s="44"/>
      <c r="C150" s="219" t="s">
        <v>299</v>
      </c>
      <c r="D150" s="219" t="s">
        <v>155</v>
      </c>
      <c r="E150" s="220" t="s">
        <v>1188</v>
      </c>
      <c r="F150" s="221" t="s">
        <v>1189</v>
      </c>
      <c r="G150" s="222" t="s">
        <v>170</v>
      </c>
      <c r="H150" s="223">
        <v>15</v>
      </c>
      <c r="I150" s="224"/>
      <c r="J150" s="225">
        <f>ROUND(I150*H150,2)</f>
        <v>0</v>
      </c>
      <c r="K150" s="221" t="s">
        <v>159</v>
      </c>
      <c r="L150" s="70"/>
      <c r="M150" s="226" t="s">
        <v>21</v>
      </c>
      <c r="N150" s="227" t="s">
        <v>44</v>
      </c>
      <c r="O150" s="45"/>
      <c r="P150" s="228">
        <f>O150*H150</f>
        <v>0</v>
      </c>
      <c r="Q150" s="228">
        <v>0</v>
      </c>
      <c r="R150" s="228">
        <f>Q150*H150</f>
        <v>0</v>
      </c>
      <c r="S150" s="228">
        <v>0.082000000000000003</v>
      </c>
      <c r="T150" s="229">
        <f>S150*H150</f>
        <v>1.23</v>
      </c>
      <c r="AR150" s="22" t="s">
        <v>160</v>
      </c>
      <c r="AT150" s="22" t="s">
        <v>155</v>
      </c>
      <c r="AU150" s="22" t="s">
        <v>83</v>
      </c>
      <c r="AY150" s="22" t="s">
        <v>153</v>
      </c>
      <c r="BE150" s="230">
        <f>IF(N150="základní",J150,0)</f>
        <v>0</v>
      </c>
      <c r="BF150" s="230">
        <f>IF(N150="snížená",J150,0)</f>
        <v>0</v>
      </c>
      <c r="BG150" s="230">
        <f>IF(N150="zákl. přenesená",J150,0)</f>
        <v>0</v>
      </c>
      <c r="BH150" s="230">
        <f>IF(N150="sníž. přenesená",J150,0)</f>
        <v>0</v>
      </c>
      <c r="BI150" s="230">
        <f>IF(N150="nulová",J150,0)</f>
        <v>0</v>
      </c>
      <c r="BJ150" s="22" t="s">
        <v>81</v>
      </c>
      <c r="BK150" s="230">
        <f>ROUND(I150*H150,2)</f>
        <v>0</v>
      </c>
      <c r="BL150" s="22" t="s">
        <v>160</v>
      </c>
      <c r="BM150" s="22" t="s">
        <v>1190</v>
      </c>
    </row>
    <row r="151" s="11" customFormat="1">
      <c r="B151" s="234"/>
      <c r="C151" s="235"/>
      <c r="D151" s="231" t="s">
        <v>181</v>
      </c>
      <c r="E151" s="236" t="s">
        <v>21</v>
      </c>
      <c r="F151" s="237" t="s">
        <v>10</v>
      </c>
      <c r="G151" s="235"/>
      <c r="H151" s="238">
        <v>15</v>
      </c>
      <c r="I151" s="239"/>
      <c r="J151" s="235"/>
      <c r="K151" s="235"/>
      <c r="L151" s="240"/>
      <c r="M151" s="241"/>
      <c r="N151" s="242"/>
      <c r="O151" s="242"/>
      <c r="P151" s="242"/>
      <c r="Q151" s="242"/>
      <c r="R151" s="242"/>
      <c r="S151" s="242"/>
      <c r="T151" s="243"/>
      <c r="AT151" s="244" t="s">
        <v>181</v>
      </c>
      <c r="AU151" s="244" t="s">
        <v>83</v>
      </c>
      <c r="AV151" s="11" t="s">
        <v>83</v>
      </c>
      <c r="AW151" s="11" t="s">
        <v>37</v>
      </c>
      <c r="AX151" s="11" t="s">
        <v>73</v>
      </c>
      <c r="AY151" s="244" t="s">
        <v>153</v>
      </c>
    </row>
    <row r="152" s="12" customFormat="1">
      <c r="B152" s="245"/>
      <c r="C152" s="246"/>
      <c r="D152" s="231" t="s">
        <v>181</v>
      </c>
      <c r="E152" s="247" t="s">
        <v>21</v>
      </c>
      <c r="F152" s="248" t="s">
        <v>183</v>
      </c>
      <c r="G152" s="246"/>
      <c r="H152" s="249">
        <v>15</v>
      </c>
      <c r="I152" s="250"/>
      <c r="J152" s="246"/>
      <c r="K152" s="246"/>
      <c r="L152" s="251"/>
      <c r="M152" s="252"/>
      <c r="N152" s="253"/>
      <c r="O152" s="253"/>
      <c r="P152" s="253"/>
      <c r="Q152" s="253"/>
      <c r="R152" s="253"/>
      <c r="S152" s="253"/>
      <c r="T152" s="254"/>
      <c r="AT152" s="255" t="s">
        <v>181</v>
      </c>
      <c r="AU152" s="255" t="s">
        <v>83</v>
      </c>
      <c r="AV152" s="12" t="s">
        <v>160</v>
      </c>
      <c r="AW152" s="12" t="s">
        <v>37</v>
      </c>
      <c r="AX152" s="12" t="s">
        <v>81</v>
      </c>
      <c r="AY152" s="255" t="s">
        <v>153</v>
      </c>
    </row>
    <row r="153" s="1" customFormat="1" ht="38.25" customHeight="1">
      <c r="B153" s="44"/>
      <c r="C153" s="219" t="s">
        <v>305</v>
      </c>
      <c r="D153" s="219" t="s">
        <v>155</v>
      </c>
      <c r="E153" s="220" t="s">
        <v>1191</v>
      </c>
      <c r="F153" s="221" t="s">
        <v>1192</v>
      </c>
      <c r="G153" s="222" t="s">
        <v>170</v>
      </c>
      <c r="H153" s="223">
        <v>21</v>
      </c>
      <c r="I153" s="224"/>
      <c r="J153" s="225">
        <f>ROUND(I153*H153,2)</f>
        <v>0</v>
      </c>
      <c r="K153" s="221" t="s">
        <v>159</v>
      </c>
      <c r="L153" s="70"/>
      <c r="M153" s="226" t="s">
        <v>21</v>
      </c>
      <c r="N153" s="227" t="s">
        <v>44</v>
      </c>
      <c r="O153" s="45"/>
      <c r="P153" s="228">
        <f>O153*H153</f>
        <v>0</v>
      </c>
      <c r="Q153" s="228">
        <v>0</v>
      </c>
      <c r="R153" s="228">
        <f>Q153*H153</f>
        <v>0</v>
      </c>
      <c r="S153" s="228">
        <v>0.0040000000000000001</v>
      </c>
      <c r="T153" s="229">
        <f>S153*H153</f>
        <v>0.084000000000000005</v>
      </c>
      <c r="AR153" s="22" t="s">
        <v>160</v>
      </c>
      <c r="AT153" s="22" t="s">
        <v>155</v>
      </c>
      <c r="AU153" s="22" t="s">
        <v>83</v>
      </c>
      <c r="AY153" s="22" t="s">
        <v>153</v>
      </c>
      <c r="BE153" s="230">
        <f>IF(N153="základní",J153,0)</f>
        <v>0</v>
      </c>
      <c r="BF153" s="230">
        <f>IF(N153="snížená",J153,0)</f>
        <v>0</v>
      </c>
      <c r="BG153" s="230">
        <f>IF(N153="zákl. přenesená",J153,0)</f>
        <v>0</v>
      </c>
      <c r="BH153" s="230">
        <f>IF(N153="sníž. přenesená",J153,0)</f>
        <v>0</v>
      </c>
      <c r="BI153" s="230">
        <f>IF(N153="nulová",J153,0)</f>
        <v>0</v>
      </c>
      <c r="BJ153" s="22" t="s">
        <v>81</v>
      </c>
      <c r="BK153" s="230">
        <f>ROUND(I153*H153,2)</f>
        <v>0</v>
      </c>
      <c r="BL153" s="22" t="s">
        <v>160</v>
      </c>
      <c r="BM153" s="22" t="s">
        <v>1193</v>
      </c>
    </row>
    <row r="154" s="10" customFormat="1" ht="29.88" customHeight="1">
      <c r="B154" s="203"/>
      <c r="C154" s="204"/>
      <c r="D154" s="205" t="s">
        <v>72</v>
      </c>
      <c r="E154" s="217" t="s">
        <v>512</v>
      </c>
      <c r="F154" s="217" t="s">
        <v>513</v>
      </c>
      <c r="G154" s="204"/>
      <c r="H154" s="204"/>
      <c r="I154" s="207"/>
      <c r="J154" s="218">
        <f>BK154</f>
        <v>0</v>
      </c>
      <c r="K154" s="204"/>
      <c r="L154" s="209"/>
      <c r="M154" s="210"/>
      <c r="N154" s="211"/>
      <c r="O154" s="211"/>
      <c r="P154" s="212">
        <f>SUM(P155:P163)</f>
        <v>0</v>
      </c>
      <c r="Q154" s="211"/>
      <c r="R154" s="212">
        <f>SUM(R155:R163)</f>
        <v>0</v>
      </c>
      <c r="S154" s="211"/>
      <c r="T154" s="213">
        <f>SUM(T155:T163)</f>
        <v>0</v>
      </c>
      <c r="AR154" s="214" t="s">
        <v>81</v>
      </c>
      <c r="AT154" s="215" t="s">
        <v>72</v>
      </c>
      <c r="AU154" s="215" t="s">
        <v>81</v>
      </c>
      <c r="AY154" s="214" t="s">
        <v>153</v>
      </c>
      <c r="BK154" s="216">
        <f>SUM(BK155:BK163)</f>
        <v>0</v>
      </c>
    </row>
    <row r="155" s="1" customFormat="1" ht="25.5" customHeight="1">
      <c r="B155" s="44"/>
      <c r="C155" s="219" t="s">
        <v>312</v>
      </c>
      <c r="D155" s="219" t="s">
        <v>155</v>
      </c>
      <c r="E155" s="220" t="s">
        <v>524</v>
      </c>
      <c r="F155" s="221" t="s">
        <v>525</v>
      </c>
      <c r="G155" s="222" t="s">
        <v>233</v>
      </c>
      <c r="H155" s="223">
        <v>1.3140000000000001</v>
      </c>
      <c r="I155" s="224"/>
      <c r="J155" s="225">
        <f>ROUND(I155*H155,2)</f>
        <v>0</v>
      </c>
      <c r="K155" s="221" t="s">
        <v>159</v>
      </c>
      <c r="L155" s="70"/>
      <c r="M155" s="226" t="s">
        <v>21</v>
      </c>
      <c r="N155" s="227" t="s">
        <v>44</v>
      </c>
      <c r="O155" s="45"/>
      <c r="P155" s="228">
        <f>O155*H155</f>
        <v>0</v>
      </c>
      <c r="Q155" s="228">
        <v>0</v>
      </c>
      <c r="R155" s="228">
        <f>Q155*H155</f>
        <v>0</v>
      </c>
      <c r="S155" s="228">
        <v>0</v>
      </c>
      <c r="T155" s="229">
        <f>S155*H155</f>
        <v>0</v>
      </c>
      <c r="AR155" s="22" t="s">
        <v>160</v>
      </c>
      <c r="AT155" s="22" t="s">
        <v>155</v>
      </c>
      <c r="AU155" s="22" t="s">
        <v>83</v>
      </c>
      <c r="AY155" s="22" t="s">
        <v>153</v>
      </c>
      <c r="BE155" s="230">
        <f>IF(N155="základní",J155,0)</f>
        <v>0</v>
      </c>
      <c r="BF155" s="230">
        <f>IF(N155="snížená",J155,0)</f>
        <v>0</v>
      </c>
      <c r="BG155" s="230">
        <f>IF(N155="zákl. přenesená",J155,0)</f>
        <v>0</v>
      </c>
      <c r="BH155" s="230">
        <f>IF(N155="sníž. přenesená",J155,0)</f>
        <v>0</v>
      </c>
      <c r="BI155" s="230">
        <f>IF(N155="nulová",J155,0)</f>
        <v>0</v>
      </c>
      <c r="BJ155" s="22" t="s">
        <v>81</v>
      </c>
      <c r="BK155" s="230">
        <f>ROUND(I155*H155,2)</f>
        <v>0</v>
      </c>
      <c r="BL155" s="22" t="s">
        <v>160</v>
      </c>
      <c r="BM155" s="22" t="s">
        <v>1194</v>
      </c>
    </row>
    <row r="156" s="1" customFormat="1" ht="38.25" customHeight="1">
      <c r="B156" s="44"/>
      <c r="C156" s="219" t="s">
        <v>318</v>
      </c>
      <c r="D156" s="219" t="s">
        <v>155</v>
      </c>
      <c r="E156" s="220" t="s">
        <v>529</v>
      </c>
      <c r="F156" s="221" t="s">
        <v>530</v>
      </c>
      <c r="G156" s="222" t="s">
        <v>233</v>
      </c>
      <c r="H156" s="223">
        <v>1.3140000000000001</v>
      </c>
      <c r="I156" s="224"/>
      <c r="J156" s="225">
        <f>ROUND(I156*H156,2)</f>
        <v>0</v>
      </c>
      <c r="K156" s="221" t="s">
        <v>159</v>
      </c>
      <c r="L156" s="70"/>
      <c r="M156" s="226" t="s">
        <v>21</v>
      </c>
      <c r="N156" s="227" t="s">
        <v>44</v>
      </c>
      <c r="O156" s="45"/>
      <c r="P156" s="228">
        <f>O156*H156</f>
        <v>0</v>
      </c>
      <c r="Q156" s="228">
        <v>0</v>
      </c>
      <c r="R156" s="228">
        <f>Q156*H156</f>
        <v>0</v>
      </c>
      <c r="S156" s="228">
        <v>0</v>
      </c>
      <c r="T156" s="229">
        <f>S156*H156</f>
        <v>0</v>
      </c>
      <c r="AR156" s="22" t="s">
        <v>160</v>
      </c>
      <c r="AT156" s="22" t="s">
        <v>155</v>
      </c>
      <c r="AU156" s="22" t="s">
        <v>83</v>
      </c>
      <c r="AY156" s="22" t="s">
        <v>153</v>
      </c>
      <c r="BE156" s="230">
        <f>IF(N156="základní",J156,0)</f>
        <v>0</v>
      </c>
      <c r="BF156" s="230">
        <f>IF(N156="snížená",J156,0)</f>
        <v>0</v>
      </c>
      <c r="BG156" s="230">
        <f>IF(N156="zákl. přenesená",J156,0)</f>
        <v>0</v>
      </c>
      <c r="BH156" s="230">
        <f>IF(N156="sníž. přenesená",J156,0)</f>
        <v>0</v>
      </c>
      <c r="BI156" s="230">
        <f>IF(N156="nulová",J156,0)</f>
        <v>0</v>
      </c>
      <c r="BJ156" s="22" t="s">
        <v>81</v>
      </c>
      <c r="BK156" s="230">
        <f>ROUND(I156*H156,2)</f>
        <v>0</v>
      </c>
      <c r="BL156" s="22" t="s">
        <v>160</v>
      </c>
      <c r="BM156" s="22" t="s">
        <v>1195</v>
      </c>
    </row>
    <row r="157" s="1" customFormat="1" ht="16.5" customHeight="1">
      <c r="B157" s="44"/>
      <c r="C157" s="219" t="s">
        <v>323</v>
      </c>
      <c r="D157" s="219" t="s">
        <v>155</v>
      </c>
      <c r="E157" s="220" t="s">
        <v>538</v>
      </c>
      <c r="F157" s="221" t="s">
        <v>539</v>
      </c>
      <c r="G157" s="222" t="s">
        <v>233</v>
      </c>
      <c r="H157" s="223">
        <v>5.7599999999999998</v>
      </c>
      <c r="I157" s="224"/>
      <c r="J157" s="225">
        <f>ROUND(I157*H157,2)</f>
        <v>0</v>
      </c>
      <c r="K157" s="221" t="s">
        <v>159</v>
      </c>
      <c r="L157" s="70"/>
      <c r="M157" s="226" t="s">
        <v>21</v>
      </c>
      <c r="N157" s="227" t="s">
        <v>44</v>
      </c>
      <c r="O157" s="45"/>
      <c r="P157" s="228">
        <f>O157*H157</f>
        <v>0</v>
      </c>
      <c r="Q157" s="228">
        <v>0</v>
      </c>
      <c r="R157" s="228">
        <f>Q157*H157</f>
        <v>0</v>
      </c>
      <c r="S157" s="228">
        <v>0</v>
      </c>
      <c r="T157" s="229">
        <f>S157*H157</f>
        <v>0</v>
      </c>
      <c r="AR157" s="22" t="s">
        <v>160</v>
      </c>
      <c r="AT157" s="22" t="s">
        <v>155</v>
      </c>
      <c r="AU157" s="22" t="s">
        <v>83</v>
      </c>
      <c r="AY157" s="22" t="s">
        <v>153</v>
      </c>
      <c r="BE157" s="230">
        <f>IF(N157="základní",J157,0)</f>
        <v>0</v>
      </c>
      <c r="BF157" s="230">
        <f>IF(N157="snížená",J157,0)</f>
        <v>0</v>
      </c>
      <c r="BG157" s="230">
        <f>IF(N157="zákl. přenesená",J157,0)</f>
        <v>0</v>
      </c>
      <c r="BH157" s="230">
        <f>IF(N157="sníž. přenesená",J157,0)</f>
        <v>0</v>
      </c>
      <c r="BI157" s="230">
        <f>IF(N157="nulová",J157,0)</f>
        <v>0</v>
      </c>
      <c r="BJ157" s="22" t="s">
        <v>81</v>
      </c>
      <c r="BK157" s="230">
        <f>ROUND(I157*H157,2)</f>
        <v>0</v>
      </c>
      <c r="BL157" s="22" t="s">
        <v>160</v>
      </c>
      <c r="BM157" s="22" t="s">
        <v>1196</v>
      </c>
    </row>
    <row r="158" s="1" customFormat="1">
      <c r="B158" s="44"/>
      <c r="C158" s="72"/>
      <c r="D158" s="231" t="s">
        <v>162</v>
      </c>
      <c r="E158" s="72"/>
      <c r="F158" s="232" t="s">
        <v>1197</v>
      </c>
      <c r="G158" s="72"/>
      <c r="H158" s="72"/>
      <c r="I158" s="189"/>
      <c r="J158" s="72"/>
      <c r="K158" s="72"/>
      <c r="L158" s="70"/>
      <c r="M158" s="233"/>
      <c r="N158" s="45"/>
      <c r="O158" s="45"/>
      <c r="P158" s="45"/>
      <c r="Q158" s="45"/>
      <c r="R158" s="45"/>
      <c r="S158" s="45"/>
      <c r="T158" s="93"/>
      <c r="AT158" s="22" t="s">
        <v>162</v>
      </c>
      <c r="AU158" s="22" t="s">
        <v>83</v>
      </c>
    </row>
    <row r="159" s="11" customFormat="1">
      <c r="B159" s="234"/>
      <c r="C159" s="235"/>
      <c r="D159" s="231" t="s">
        <v>181</v>
      </c>
      <c r="E159" s="236" t="s">
        <v>21</v>
      </c>
      <c r="F159" s="237" t="s">
        <v>1198</v>
      </c>
      <c r="G159" s="235"/>
      <c r="H159" s="238">
        <v>5.7599999999999998</v>
      </c>
      <c r="I159" s="239"/>
      <c r="J159" s="235"/>
      <c r="K159" s="235"/>
      <c r="L159" s="240"/>
      <c r="M159" s="241"/>
      <c r="N159" s="242"/>
      <c r="O159" s="242"/>
      <c r="P159" s="242"/>
      <c r="Q159" s="242"/>
      <c r="R159" s="242"/>
      <c r="S159" s="242"/>
      <c r="T159" s="243"/>
      <c r="AT159" s="244" t="s">
        <v>181</v>
      </c>
      <c r="AU159" s="244" t="s">
        <v>83</v>
      </c>
      <c r="AV159" s="11" t="s">
        <v>83</v>
      </c>
      <c r="AW159" s="11" t="s">
        <v>37</v>
      </c>
      <c r="AX159" s="11" t="s">
        <v>73</v>
      </c>
      <c r="AY159" s="244" t="s">
        <v>153</v>
      </c>
    </row>
    <row r="160" s="12" customFormat="1">
      <c r="B160" s="245"/>
      <c r="C160" s="246"/>
      <c r="D160" s="231" t="s">
        <v>181</v>
      </c>
      <c r="E160" s="247" t="s">
        <v>21</v>
      </c>
      <c r="F160" s="248" t="s">
        <v>183</v>
      </c>
      <c r="G160" s="246"/>
      <c r="H160" s="249">
        <v>5.7599999999999998</v>
      </c>
      <c r="I160" s="250"/>
      <c r="J160" s="246"/>
      <c r="K160" s="246"/>
      <c r="L160" s="251"/>
      <c r="M160" s="252"/>
      <c r="N160" s="253"/>
      <c r="O160" s="253"/>
      <c r="P160" s="253"/>
      <c r="Q160" s="253"/>
      <c r="R160" s="253"/>
      <c r="S160" s="253"/>
      <c r="T160" s="254"/>
      <c r="AT160" s="255" t="s">
        <v>181</v>
      </c>
      <c r="AU160" s="255" t="s">
        <v>83</v>
      </c>
      <c r="AV160" s="12" t="s">
        <v>160</v>
      </c>
      <c r="AW160" s="12" t="s">
        <v>37</v>
      </c>
      <c r="AX160" s="12" t="s">
        <v>81</v>
      </c>
      <c r="AY160" s="255" t="s">
        <v>153</v>
      </c>
    </row>
    <row r="161" s="1" customFormat="1" ht="25.5" customHeight="1">
      <c r="B161" s="44"/>
      <c r="C161" s="219" t="s">
        <v>327</v>
      </c>
      <c r="D161" s="219" t="s">
        <v>155</v>
      </c>
      <c r="E161" s="220" t="s">
        <v>551</v>
      </c>
      <c r="F161" s="221" t="s">
        <v>552</v>
      </c>
      <c r="G161" s="222" t="s">
        <v>233</v>
      </c>
      <c r="H161" s="223">
        <v>3.8399999999999999</v>
      </c>
      <c r="I161" s="224"/>
      <c r="J161" s="225">
        <f>ROUND(I161*H161,2)</f>
        <v>0</v>
      </c>
      <c r="K161" s="221" t="s">
        <v>159</v>
      </c>
      <c r="L161" s="70"/>
      <c r="M161" s="226" t="s">
        <v>21</v>
      </c>
      <c r="N161" s="227" t="s">
        <v>44</v>
      </c>
      <c r="O161" s="45"/>
      <c r="P161" s="228">
        <f>O161*H161</f>
        <v>0</v>
      </c>
      <c r="Q161" s="228">
        <v>0</v>
      </c>
      <c r="R161" s="228">
        <f>Q161*H161</f>
        <v>0</v>
      </c>
      <c r="S161" s="228">
        <v>0</v>
      </c>
      <c r="T161" s="229">
        <f>S161*H161</f>
        <v>0</v>
      </c>
      <c r="AR161" s="22" t="s">
        <v>160</v>
      </c>
      <c r="AT161" s="22" t="s">
        <v>155</v>
      </c>
      <c r="AU161" s="22" t="s">
        <v>83</v>
      </c>
      <c r="AY161" s="22" t="s">
        <v>153</v>
      </c>
      <c r="BE161" s="230">
        <f>IF(N161="základní",J161,0)</f>
        <v>0</v>
      </c>
      <c r="BF161" s="230">
        <f>IF(N161="snížená",J161,0)</f>
        <v>0</v>
      </c>
      <c r="BG161" s="230">
        <f>IF(N161="zákl. přenesená",J161,0)</f>
        <v>0</v>
      </c>
      <c r="BH161" s="230">
        <f>IF(N161="sníž. přenesená",J161,0)</f>
        <v>0</v>
      </c>
      <c r="BI161" s="230">
        <f>IF(N161="nulová",J161,0)</f>
        <v>0</v>
      </c>
      <c r="BJ161" s="22" t="s">
        <v>81</v>
      </c>
      <c r="BK161" s="230">
        <f>ROUND(I161*H161,2)</f>
        <v>0</v>
      </c>
      <c r="BL161" s="22" t="s">
        <v>160</v>
      </c>
      <c r="BM161" s="22" t="s">
        <v>1199</v>
      </c>
    </row>
    <row r="162" s="11" customFormat="1">
      <c r="B162" s="234"/>
      <c r="C162" s="235"/>
      <c r="D162" s="231" t="s">
        <v>181</v>
      </c>
      <c r="E162" s="236" t="s">
        <v>21</v>
      </c>
      <c r="F162" s="237" t="s">
        <v>1200</v>
      </c>
      <c r="G162" s="235"/>
      <c r="H162" s="238">
        <v>3.8399999999999999</v>
      </c>
      <c r="I162" s="239"/>
      <c r="J162" s="235"/>
      <c r="K162" s="235"/>
      <c r="L162" s="240"/>
      <c r="M162" s="241"/>
      <c r="N162" s="242"/>
      <c r="O162" s="242"/>
      <c r="P162" s="242"/>
      <c r="Q162" s="242"/>
      <c r="R162" s="242"/>
      <c r="S162" s="242"/>
      <c r="T162" s="243"/>
      <c r="AT162" s="244" t="s">
        <v>181</v>
      </c>
      <c r="AU162" s="244" t="s">
        <v>83</v>
      </c>
      <c r="AV162" s="11" t="s">
        <v>83</v>
      </c>
      <c r="AW162" s="11" t="s">
        <v>37</v>
      </c>
      <c r="AX162" s="11" t="s">
        <v>73</v>
      </c>
      <c r="AY162" s="244" t="s">
        <v>153</v>
      </c>
    </row>
    <row r="163" s="12" customFormat="1">
      <c r="B163" s="245"/>
      <c r="C163" s="246"/>
      <c r="D163" s="231" t="s">
        <v>181</v>
      </c>
      <c r="E163" s="247" t="s">
        <v>21</v>
      </c>
      <c r="F163" s="248" t="s">
        <v>183</v>
      </c>
      <c r="G163" s="246"/>
      <c r="H163" s="249">
        <v>3.8399999999999999</v>
      </c>
      <c r="I163" s="250"/>
      <c r="J163" s="246"/>
      <c r="K163" s="246"/>
      <c r="L163" s="251"/>
      <c r="M163" s="252"/>
      <c r="N163" s="253"/>
      <c r="O163" s="253"/>
      <c r="P163" s="253"/>
      <c r="Q163" s="253"/>
      <c r="R163" s="253"/>
      <c r="S163" s="253"/>
      <c r="T163" s="254"/>
      <c r="AT163" s="255" t="s">
        <v>181</v>
      </c>
      <c r="AU163" s="255" t="s">
        <v>83</v>
      </c>
      <c r="AV163" s="12" t="s">
        <v>160</v>
      </c>
      <c r="AW163" s="12" t="s">
        <v>37</v>
      </c>
      <c r="AX163" s="12" t="s">
        <v>81</v>
      </c>
      <c r="AY163" s="255" t="s">
        <v>153</v>
      </c>
    </row>
    <row r="164" s="10" customFormat="1" ht="29.88" customHeight="1">
      <c r="B164" s="203"/>
      <c r="C164" s="204"/>
      <c r="D164" s="205" t="s">
        <v>72</v>
      </c>
      <c r="E164" s="217" t="s">
        <v>556</v>
      </c>
      <c r="F164" s="217" t="s">
        <v>557</v>
      </c>
      <c r="G164" s="204"/>
      <c r="H164" s="204"/>
      <c r="I164" s="207"/>
      <c r="J164" s="218">
        <f>BK164</f>
        <v>0</v>
      </c>
      <c r="K164" s="204"/>
      <c r="L164" s="209"/>
      <c r="M164" s="210"/>
      <c r="N164" s="211"/>
      <c r="O164" s="211"/>
      <c r="P164" s="212">
        <f>SUM(P165:P167)</f>
        <v>0</v>
      </c>
      <c r="Q164" s="211"/>
      <c r="R164" s="212">
        <f>SUM(R165:R167)</f>
        <v>0</v>
      </c>
      <c r="S164" s="211"/>
      <c r="T164" s="213">
        <f>SUM(T165:T167)</f>
        <v>0</v>
      </c>
      <c r="AR164" s="214" t="s">
        <v>81</v>
      </c>
      <c r="AT164" s="215" t="s">
        <v>72</v>
      </c>
      <c r="AU164" s="215" t="s">
        <v>81</v>
      </c>
      <c r="AY164" s="214" t="s">
        <v>153</v>
      </c>
      <c r="BK164" s="216">
        <f>SUM(BK165:BK167)</f>
        <v>0</v>
      </c>
    </row>
    <row r="165" s="1" customFormat="1" ht="25.5" customHeight="1">
      <c r="B165" s="44"/>
      <c r="C165" s="219" t="s">
        <v>333</v>
      </c>
      <c r="D165" s="219" t="s">
        <v>155</v>
      </c>
      <c r="E165" s="220" t="s">
        <v>559</v>
      </c>
      <c r="F165" s="221" t="s">
        <v>560</v>
      </c>
      <c r="G165" s="222" t="s">
        <v>233</v>
      </c>
      <c r="H165" s="223">
        <v>4.9649999999999999</v>
      </c>
      <c r="I165" s="224"/>
      <c r="J165" s="225">
        <f>ROUND(I165*H165,2)</f>
        <v>0</v>
      </c>
      <c r="K165" s="221" t="s">
        <v>159</v>
      </c>
      <c r="L165" s="70"/>
      <c r="M165" s="226" t="s">
        <v>21</v>
      </c>
      <c r="N165" s="227" t="s">
        <v>44</v>
      </c>
      <c r="O165" s="45"/>
      <c r="P165" s="228">
        <f>O165*H165</f>
        <v>0</v>
      </c>
      <c r="Q165" s="228">
        <v>0</v>
      </c>
      <c r="R165" s="228">
        <f>Q165*H165</f>
        <v>0</v>
      </c>
      <c r="S165" s="228">
        <v>0</v>
      </c>
      <c r="T165" s="229">
        <f>S165*H165</f>
        <v>0</v>
      </c>
      <c r="AR165" s="22" t="s">
        <v>160</v>
      </c>
      <c r="AT165" s="22" t="s">
        <v>155</v>
      </c>
      <c r="AU165" s="22" t="s">
        <v>83</v>
      </c>
      <c r="AY165" s="22" t="s">
        <v>153</v>
      </c>
      <c r="BE165" s="230">
        <f>IF(N165="základní",J165,0)</f>
        <v>0</v>
      </c>
      <c r="BF165" s="230">
        <f>IF(N165="snížená",J165,0)</f>
        <v>0</v>
      </c>
      <c r="BG165" s="230">
        <f>IF(N165="zákl. přenesená",J165,0)</f>
        <v>0</v>
      </c>
      <c r="BH165" s="230">
        <f>IF(N165="sníž. přenesená",J165,0)</f>
        <v>0</v>
      </c>
      <c r="BI165" s="230">
        <f>IF(N165="nulová",J165,0)</f>
        <v>0</v>
      </c>
      <c r="BJ165" s="22" t="s">
        <v>81</v>
      </c>
      <c r="BK165" s="230">
        <f>ROUND(I165*H165,2)</f>
        <v>0</v>
      </c>
      <c r="BL165" s="22" t="s">
        <v>160</v>
      </c>
      <c r="BM165" s="22" t="s">
        <v>1201</v>
      </c>
    </row>
    <row r="166" s="1" customFormat="1" ht="38.25" customHeight="1">
      <c r="B166" s="44"/>
      <c r="C166" s="219" t="s">
        <v>338</v>
      </c>
      <c r="D166" s="219" t="s">
        <v>155</v>
      </c>
      <c r="E166" s="220" t="s">
        <v>563</v>
      </c>
      <c r="F166" s="221" t="s">
        <v>564</v>
      </c>
      <c r="G166" s="222" t="s">
        <v>233</v>
      </c>
      <c r="H166" s="223">
        <v>9.9299999999999997</v>
      </c>
      <c r="I166" s="224"/>
      <c r="J166" s="225">
        <f>ROUND(I166*H166,2)</f>
        <v>0</v>
      </c>
      <c r="K166" s="221" t="s">
        <v>159</v>
      </c>
      <c r="L166" s="70"/>
      <c r="M166" s="226" t="s">
        <v>21</v>
      </c>
      <c r="N166" s="227" t="s">
        <v>44</v>
      </c>
      <c r="O166" s="45"/>
      <c r="P166" s="228">
        <f>O166*H166</f>
        <v>0</v>
      </c>
      <c r="Q166" s="228">
        <v>0</v>
      </c>
      <c r="R166" s="228">
        <f>Q166*H166</f>
        <v>0</v>
      </c>
      <c r="S166" s="228">
        <v>0</v>
      </c>
      <c r="T166" s="229">
        <f>S166*H166</f>
        <v>0</v>
      </c>
      <c r="AR166" s="22" t="s">
        <v>160</v>
      </c>
      <c r="AT166" s="22" t="s">
        <v>155</v>
      </c>
      <c r="AU166" s="22" t="s">
        <v>83</v>
      </c>
      <c r="AY166" s="22" t="s">
        <v>153</v>
      </c>
      <c r="BE166" s="230">
        <f>IF(N166="základní",J166,0)</f>
        <v>0</v>
      </c>
      <c r="BF166" s="230">
        <f>IF(N166="snížená",J166,0)</f>
        <v>0</v>
      </c>
      <c r="BG166" s="230">
        <f>IF(N166="zákl. přenesená",J166,0)</f>
        <v>0</v>
      </c>
      <c r="BH166" s="230">
        <f>IF(N166="sníž. přenesená",J166,0)</f>
        <v>0</v>
      </c>
      <c r="BI166" s="230">
        <f>IF(N166="nulová",J166,0)</f>
        <v>0</v>
      </c>
      <c r="BJ166" s="22" t="s">
        <v>81</v>
      </c>
      <c r="BK166" s="230">
        <f>ROUND(I166*H166,2)</f>
        <v>0</v>
      </c>
      <c r="BL166" s="22" t="s">
        <v>160</v>
      </c>
      <c r="BM166" s="22" t="s">
        <v>1202</v>
      </c>
    </row>
    <row r="167" s="11" customFormat="1">
      <c r="B167" s="234"/>
      <c r="C167" s="235"/>
      <c r="D167" s="231" t="s">
        <v>181</v>
      </c>
      <c r="E167" s="235"/>
      <c r="F167" s="237" t="s">
        <v>1203</v>
      </c>
      <c r="G167" s="235"/>
      <c r="H167" s="238">
        <v>9.9299999999999997</v>
      </c>
      <c r="I167" s="239"/>
      <c r="J167" s="235"/>
      <c r="K167" s="235"/>
      <c r="L167" s="240"/>
      <c r="M167" s="266"/>
      <c r="N167" s="267"/>
      <c r="O167" s="267"/>
      <c r="P167" s="267"/>
      <c r="Q167" s="267"/>
      <c r="R167" s="267"/>
      <c r="S167" s="267"/>
      <c r="T167" s="268"/>
      <c r="AT167" s="244" t="s">
        <v>181</v>
      </c>
      <c r="AU167" s="244" t="s">
        <v>83</v>
      </c>
      <c r="AV167" s="11" t="s">
        <v>83</v>
      </c>
      <c r="AW167" s="11" t="s">
        <v>6</v>
      </c>
      <c r="AX167" s="11" t="s">
        <v>81</v>
      </c>
      <c r="AY167" s="244" t="s">
        <v>153</v>
      </c>
    </row>
    <row r="168" s="1" customFormat="1" ht="6.96" customHeight="1">
      <c r="B168" s="65"/>
      <c r="C168" s="66"/>
      <c r="D168" s="66"/>
      <c r="E168" s="66"/>
      <c r="F168" s="66"/>
      <c r="G168" s="66"/>
      <c r="H168" s="66"/>
      <c r="I168" s="164"/>
      <c r="J168" s="66"/>
      <c r="K168" s="66"/>
      <c r="L168" s="70"/>
    </row>
  </sheetData>
  <sheetProtection sheet="1" autoFilter="0" formatColumns="0" formatRows="0" objects="1" scenarios="1" spinCount="100000" saltValue="XXQgoUf64ioBNn2uyJOL2jWt8c4+NMsfeZMQoz+C33aP4YNkukfy9hVOvT9oQdH2/31Yr9cowXvbUMah2VM/LQ==" hashValue="oE4o02rMX8ZyokTOKfNqyhob0kKWtVRQgvLpl4RlMyYSj5aonhbLaP1apU1zX2ACXx2athhDMb8qa0IUnqK3GA==" algorithmName="SHA-512" password="CC35"/>
  <autoFilter ref="C80:K167"/>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110</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1204</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ROUND(J79,2)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ROUND(SUM(BE79:BE112), 2)</f>
        <v>0</v>
      </c>
      <c r="G30" s="45"/>
      <c r="H30" s="45"/>
      <c r="I30" s="156">
        <v>0.20999999999999999</v>
      </c>
      <c r="J30" s="155">
        <f>ROUND(ROUND((SUM(BE79:BE112)), 2)*I30, 2)</f>
        <v>0</v>
      </c>
      <c r="K30" s="49"/>
    </row>
    <row r="31" s="1" customFormat="1" ht="14.4" customHeight="1">
      <c r="B31" s="44"/>
      <c r="C31" s="45"/>
      <c r="D31" s="45"/>
      <c r="E31" s="53" t="s">
        <v>45</v>
      </c>
      <c r="F31" s="155">
        <f>ROUND(SUM(BF79:BF112), 2)</f>
        <v>0</v>
      </c>
      <c r="G31" s="45"/>
      <c r="H31" s="45"/>
      <c r="I31" s="156">
        <v>0.14999999999999999</v>
      </c>
      <c r="J31" s="155">
        <f>ROUND(ROUND((SUM(BF79:BF112)), 2)*I31, 2)</f>
        <v>0</v>
      </c>
      <c r="K31" s="49"/>
    </row>
    <row r="32" hidden="1" s="1" customFormat="1" ht="14.4" customHeight="1">
      <c r="B32" s="44"/>
      <c r="C32" s="45"/>
      <c r="D32" s="45"/>
      <c r="E32" s="53" t="s">
        <v>46</v>
      </c>
      <c r="F32" s="155">
        <f>ROUND(SUM(BG79:BG112), 2)</f>
        <v>0</v>
      </c>
      <c r="G32" s="45"/>
      <c r="H32" s="45"/>
      <c r="I32" s="156">
        <v>0.20999999999999999</v>
      </c>
      <c r="J32" s="155">
        <v>0</v>
      </c>
      <c r="K32" s="49"/>
    </row>
    <row r="33" hidden="1" s="1" customFormat="1" ht="14.4" customHeight="1">
      <c r="B33" s="44"/>
      <c r="C33" s="45"/>
      <c r="D33" s="45"/>
      <c r="E33" s="53" t="s">
        <v>47</v>
      </c>
      <c r="F33" s="155">
        <f>ROUND(SUM(BH79:BH112), 2)</f>
        <v>0</v>
      </c>
      <c r="G33" s="45"/>
      <c r="H33" s="45"/>
      <c r="I33" s="156">
        <v>0.14999999999999999</v>
      </c>
      <c r="J33" s="155">
        <v>0</v>
      </c>
      <c r="K33" s="49"/>
    </row>
    <row r="34" hidden="1" s="1" customFormat="1" ht="14.4" customHeight="1">
      <c r="B34" s="44"/>
      <c r="C34" s="45"/>
      <c r="D34" s="45"/>
      <c r="E34" s="53" t="s">
        <v>48</v>
      </c>
      <c r="F34" s="155">
        <f>ROUND(SUM(BI79:BI112),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SO901.1_část SO901.1 - SO901.1_DIO</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J79</f>
        <v>0</v>
      </c>
      <c r="K56" s="49"/>
      <c r="AU56" s="22" t="s">
        <v>126</v>
      </c>
    </row>
    <row r="57" s="7" customFormat="1" ht="24.96" customHeight="1">
      <c r="B57" s="175"/>
      <c r="C57" s="176"/>
      <c r="D57" s="177" t="s">
        <v>127</v>
      </c>
      <c r="E57" s="178"/>
      <c r="F57" s="178"/>
      <c r="G57" s="178"/>
      <c r="H57" s="178"/>
      <c r="I57" s="179"/>
      <c r="J57" s="180">
        <f>J80</f>
        <v>0</v>
      </c>
      <c r="K57" s="181"/>
    </row>
    <row r="58" s="8" customFormat="1" ht="19.92" customHeight="1">
      <c r="B58" s="182"/>
      <c r="C58" s="183"/>
      <c r="D58" s="184" t="s">
        <v>134</v>
      </c>
      <c r="E58" s="185"/>
      <c r="F58" s="185"/>
      <c r="G58" s="185"/>
      <c r="H58" s="185"/>
      <c r="I58" s="186"/>
      <c r="J58" s="187">
        <f>J81</f>
        <v>0</v>
      </c>
      <c r="K58" s="188"/>
    </row>
    <row r="59" s="8" customFormat="1" ht="19.92" customHeight="1">
      <c r="B59" s="182"/>
      <c r="C59" s="183"/>
      <c r="D59" s="184" t="s">
        <v>136</v>
      </c>
      <c r="E59" s="185"/>
      <c r="F59" s="185"/>
      <c r="G59" s="185"/>
      <c r="H59" s="185"/>
      <c r="I59" s="186"/>
      <c r="J59" s="187">
        <f>J109</f>
        <v>0</v>
      </c>
      <c r="K59" s="188"/>
    </row>
    <row r="60" s="1" customFormat="1" ht="21.84" customHeight="1">
      <c r="B60" s="44"/>
      <c r="C60" s="45"/>
      <c r="D60" s="45"/>
      <c r="E60" s="45"/>
      <c r="F60" s="45"/>
      <c r="G60" s="45"/>
      <c r="H60" s="45"/>
      <c r="I60" s="142"/>
      <c r="J60" s="45"/>
      <c r="K60" s="49"/>
    </row>
    <row r="61" s="1" customFormat="1" ht="6.96" customHeight="1">
      <c r="B61" s="65"/>
      <c r="C61" s="66"/>
      <c r="D61" s="66"/>
      <c r="E61" s="66"/>
      <c r="F61" s="66"/>
      <c r="G61" s="66"/>
      <c r="H61" s="66"/>
      <c r="I61" s="164"/>
      <c r="J61" s="66"/>
      <c r="K61" s="67"/>
    </row>
    <row r="65" s="1" customFormat="1" ht="6.96" customHeight="1">
      <c r="B65" s="68"/>
      <c r="C65" s="69"/>
      <c r="D65" s="69"/>
      <c r="E65" s="69"/>
      <c r="F65" s="69"/>
      <c r="G65" s="69"/>
      <c r="H65" s="69"/>
      <c r="I65" s="167"/>
      <c r="J65" s="69"/>
      <c r="K65" s="69"/>
      <c r="L65" s="70"/>
    </row>
    <row r="66" s="1" customFormat="1" ht="36.96" customHeight="1">
      <c r="B66" s="44"/>
      <c r="C66" s="71" t="s">
        <v>137</v>
      </c>
      <c r="D66" s="72"/>
      <c r="E66" s="72"/>
      <c r="F66" s="72"/>
      <c r="G66" s="72"/>
      <c r="H66" s="72"/>
      <c r="I66" s="189"/>
      <c r="J66" s="72"/>
      <c r="K66" s="72"/>
      <c r="L66" s="70"/>
    </row>
    <row r="67" s="1" customFormat="1" ht="6.96" customHeight="1">
      <c r="B67" s="44"/>
      <c r="C67" s="72"/>
      <c r="D67" s="72"/>
      <c r="E67" s="72"/>
      <c r="F67" s="72"/>
      <c r="G67" s="72"/>
      <c r="H67" s="72"/>
      <c r="I67" s="189"/>
      <c r="J67" s="72"/>
      <c r="K67" s="72"/>
      <c r="L67" s="70"/>
    </row>
    <row r="68" s="1" customFormat="1" ht="14.4" customHeight="1">
      <c r="B68" s="44"/>
      <c r="C68" s="74" t="s">
        <v>18</v>
      </c>
      <c r="D68" s="72"/>
      <c r="E68" s="72"/>
      <c r="F68" s="72"/>
      <c r="G68" s="72"/>
      <c r="H68" s="72"/>
      <c r="I68" s="189"/>
      <c r="J68" s="72"/>
      <c r="K68" s="72"/>
      <c r="L68" s="70"/>
    </row>
    <row r="69" s="1" customFormat="1" ht="16.5" customHeight="1">
      <c r="B69" s="44"/>
      <c r="C69" s="72"/>
      <c r="D69" s="72"/>
      <c r="E69" s="190" t="str">
        <f>E7</f>
        <v>II/335 Uhlířské Janovice - Staňkovice, rekonstrukce vozovky a odstranění bodové závady</v>
      </c>
      <c r="F69" s="74"/>
      <c r="G69" s="74"/>
      <c r="H69" s="74"/>
      <c r="I69" s="189"/>
      <c r="J69" s="72"/>
      <c r="K69" s="72"/>
      <c r="L69" s="70"/>
    </row>
    <row r="70" s="1" customFormat="1" ht="14.4" customHeight="1">
      <c r="B70" s="44"/>
      <c r="C70" s="74" t="s">
        <v>120</v>
      </c>
      <c r="D70" s="72"/>
      <c r="E70" s="72"/>
      <c r="F70" s="72"/>
      <c r="G70" s="72"/>
      <c r="H70" s="72"/>
      <c r="I70" s="189"/>
      <c r="J70" s="72"/>
      <c r="K70" s="72"/>
      <c r="L70" s="70"/>
    </row>
    <row r="71" s="1" customFormat="1" ht="17.25" customHeight="1">
      <c r="B71" s="44"/>
      <c r="C71" s="72"/>
      <c r="D71" s="72"/>
      <c r="E71" s="80" t="str">
        <f>E9</f>
        <v>SO901.1_část SO901.1 - SO901.1_DIO</v>
      </c>
      <c r="F71" s="72"/>
      <c r="G71" s="72"/>
      <c r="H71" s="72"/>
      <c r="I71" s="189"/>
      <c r="J71" s="72"/>
      <c r="K71" s="72"/>
      <c r="L71" s="70"/>
    </row>
    <row r="72" s="1" customFormat="1" ht="6.96" customHeight="1">
      <c r="B72" s="44"/>
      <c r="C72" s="72"/>
      <c r="D72" s="72"/>
      <c r="E72" s="72"/>
      <c r="F72" s="72"/>
      <c r="G72" s="72"/>
      <c r="H72" s="72"/>
      <c r="I72" s="189"/>
      <c r="J72" s="72"/>
      <c r="K72" s="72"/>
      <c r="L72" s="70"/>
    </row>
    <row r="73" s="1" customFormat="1" ht="18" customHeight="1">
      <c r="B73" s="44"/>
      <c r="C73" s="74" t="s">
        <v>23</v>
      </c>
      <c r="D73" s="72"/>
      <c r="E73" s="72"/>
      <c r="F73" s="191" t="str">
        <f>F12</f>
        <v>Katastrální obec Uhlířské janovice</v>
      </c>
      <c r="G73" s="72"/>
      <c r="H73" s="72"/>
      <c r="I73" s="192" t="s">
        <v>25</v>
      </c>
      <c r="J73" s="83" t="str">
        <f>IF(J12="","",J12)</f>
        <v>3. 11. 2017</v>
      </c>
      <c r="K73" s="72"/>
      <c r="L73" s="70"/>
    </row>
    <row r="74" s="1" customFormat="1" ht="6.96" customHeight="1">
      <c r="B74" s="44"/>
      <c r="C74" s="72"/>
      <c r="D74" s="72"/>
      <c r="E74" s="72"/>
      <c r="F74" s="72"/>
      <c r="G74" s="72"/>
      <c r="H74" s="72"/>
      <c r="I74" s="189"/>
      <c r="J74" s="72"/>
      <c r="K74" s="72"/>
      <c r="L74" s="70"/>
    </row>
    <row r="75" s="1" customFormat="1">
      <c r="B75" s="44"/>
      <c r="C75" s="74" t="s">
        <v>27</v>
      </c>
      <c r="D75" s="72"/>
      <c r="E75" s="72"/>
      <c r="F75" s="191" t="str">
        <f>E15</f>
        <v>Středočeský kraj</v>
      </c>
      <c r="G75" s="72"/>
      <c r="H75" s="72"/>
      <c r="I75" s="192" t="s">
        <v>33</v>
      </c>
      <c r="J75" s="191" t="str">
        <f>E21</f>
        <v>Pontex, spol. s r.o.</v>
      </c>
      <c r="K75" s="72"/>
      <c r="L75" s="70"/>
    </row>
    <row r="76" s="1" customFormat="1" ht="14.4" customHeight="1">
      <c r="B76" s="44"/>
      <c r="C76" s="74" t="s">
        <v>31</v>
      </c>
      <c r="D76" s="72"/>
      <c r="E76" s="72"/>
      <c r="F76" s="191" t="str">
        <f>IF(E18="","",E18)</f>
        <v/>
      </c>
      <c r="G76" s="72"/>
      <c r="H76" s="72"/>
      <c r="I76" s="189"/>
      <c r="J76" s="72"/>
      <c r="K76" s="72"/>
      <c r="L76" s="70"/>
    </row>
    <row r="77" s="1" customFormat="1" ht="10.32" customHeight="1">
      <c r="B77" s="44"/>
      <c r="C77" s="72"/>
      <c r="D77" s="72"/>
      <c r="E77" s="72"/>
      <c r="F77" s="72"/>
      <c r="G77" s="72"/>
      <c r="H77" s="72"/>
      <c r="I77" s="189"/>
      <c r="J77" s="72"/>
      <c r="K77" s="72"/>
      <c r="L77" s="70"/>
    </row>
    <row r="78" s="9" customFormat="1" ht="29.28" customHeight="1">
      <c r="B78" s="193"/>
      <c r="C78" s="194" t="s">
        <v>138</v>
      </c>
      <c r="D78" s="195" t="s">
        <v>58</v>
      </c>
      <c r="E78" s="195" t="s">
        <v>54</v>
      </c>
      <c r="F78" s="195" t="s">
        <v>139</v>
      </c>
      <c r="G78" s="195" t="s">
        <v>140</v>
      </c>
      <c r="H78" s="195" t="s">
        <v>141</v>
      </c>
      <c r="I78" s="196" t="s">
        <v>142</v>
      </c>
      <c r="J78" s="195" t="s">
        <v>124</v>
      </c>
      <c r="K78" s="197" t="s">
        <v>143</v>
      </c>
      <c r="L78" s="198"/>
      <c r="M78" s="100" t="s">
        <v>144</v>
      </c>
      <c r="N78" s="101" t="s">
        <v>43</v>
      </c>
      <c r="O78" s="101" t="s">
        <v>145</v>
      </c>
      <c r="P78" s="101" t="s">
        <v>146</v>
      </c>
      <c r="Q78" s="101" t="s">
        <v>147</v>
      </c>
      <c r="R78" s="101" t="s">
        <v>148</v>
      </c>
      <c r="S78" s="101" t="s">
        <v>149</v>
      </c>
      <c r="T78" s="102" t="s">
        <v>150</v>
      </c>
    </row>
    <row r="79" s="1" customFormat="1" ht="29.28" customHeight="1">
      <c r="B79" s="44"/>
      <c r="C79" s="106" t="s">
        <v>125</v>
      </c>
      <c r="D79" s="72"/>
      <c r="E79" s="72"/>
      <c r="F79" s="72"/>
      <c r="G79" s="72"/>
      <c r="H79" s="72"/>
      <c r="I79" s="189"/>
      <c r="J79" s="199">
        <f>BK79</f>
        <v>0</v>
      </c>
      <c r="K79" s="72"/>
      <c r="L79" s="70"/>
      <c r="M79" s="103"/>
      <c r="N79" s="104"/>
      <c r="O79" s="104"/>
      <c r="P79" s="200">
        <f>P80</f>
        <v>0</v>
      </c>
      <c r="Q79" s="104"/>
      <c r="R79" s="200">
        <f>R80</f>
        <v>0.0016800000000000001</v>
      </c>
      <c r="S79" s="104"/>
      <c r="T79" s="201">
        <f>T80</f>
        <v>0</v>
      </c>
      <c r="AT79" s="22" t="s">
        <v>72</v>
      </c>
      <c r="AU79" s="22" t="s">
        <v>126</v>
      </c>
      <c r="BK79" s="202">
        <f>BK80</f>
        <v>0</v>
      </c>
    </row>
    <row r="80" s="10" customFormat="1" ht="37.44" customHeight="1">
      <c r="B80" s="203"/>
      <c r="C80" s="204"/>
      <c r="D80" s="205" t="s">
        <v>72</v>
      </c>
      <c r="E80" s="206" t="s">
        <v>151</v>
      </c>
      <c r="F80" s="206" t="s">
        <v>152</v>
      </c>
      <c r="G80" s="204"/>
      <c r="H80" s="204"/>
      <c r="I80" s="207"/>
      <c r="J80" s="208">
        <f>BK80</f>
        <v>0</v>
      </c>
      <c r="K80" s="204"/>
      <c r="L80" s="209"/>
      <c r="M80" s="210"/>
      <c r="N80" s="211"/>
      <c r="O80" s="211"/>
      <c r="P80" s="212">
        <f>P81+P109</f>
        <v>0</v>
      </c>
      <c r="Q80" s="211"/>
      <c r="R80" s="212">
        <f>R81+R109</f>
        <v>0.0016800000000000001</v>
      </c>
      <c r="S80" s="211"/>
      <c r="T80" s="213">
        <f>T81+T109</f>
        <v>0</v>
      </c>
      <c r="AR80" s="214" t="s">
        <v>81</v>
      </c>
      <c r="AT80" s="215" t="s">
        <v>72</v>
      </c>
      <c r="AU80" s="215" t="s">
        <v>73</v>
      </c>
      <c r="AY80" s="214" t="s">
        <v>153</v>
      </c>
      <c r="BK80" s="216">
        <f>BK81+BK109</f>
        <v>0</v>
      </c>
    </row>
    <row r="81" s="10" customFormat="1" ht="19.92" customHeight="1">
      <c r="B81" s="203"/>
      <c r="C81" s="204"/>
      <c r="D81" s="205" t="s">
        <v>72</v>
      </c>
      <c r="E81" s="217" t="s">
        <v>202</v>
      </c>
      <c r="F81" s="217" t="s">
        <v>426</v>
      </c>
      <c r="G81" s="204"/>
      <c r="H81" s="204"/>
      <c r="I81" s="207"/>
      <c r="J81" s="218">
        <f>BK81</f>
        <v>0</v>
      </c>
      <c r="K81" s="204"/>
      <c r="L81" s="209"/>
      <c r="M81" s="210"/>
      <c r="N81" s="211"/>
      <c r="O81" s="211"/>
      <c r="P81" s="212">
        <f>SUM(P82:P108)</f>
        <v>0</v>
      </c>
      <c r="Q81" s="211"/>
      <c r="R81" s="212">
        <f>SUM(R82:R108)</f>
        <v>0.0016800000000000001</v>
      </c>
      <c r="S81" s="211"/>
      <c r="T81" s="213">
        <f>SUM(T82:T108)</f>
        <v>0</v>
      </c>
      <c r="AR81" s="214" t="s">
        <v>81</v>
      </c>
      <c r="AT81" s="215" t="s">
        <v>72</v>
      </c>
      <c r="AU81" s="215" t="s">
        <v>81</v>
      </c>
      <c r="AY81" s="214" t="s">
        <v>153</v>
      </c>
      <c r="BK81" s="216">
        <f>SUM(BK82:BK108)</f>
        <v>0</v>
      </c>
    </row>
    <row r="82" s="1" customFormat="1" ht="25.5" customHeight="1">
      <c r="B82" s="44"/>
      <c r="C82" s="219" t="s">
        <v>81</v>
      </c>
      <c r="D82" s="219" t="s">
        <v>155</v>
      </c>
      <c r="E82" s="220" t="s">
        <v>1205</v>
      </c>
      <c r="F82" s="221" t="s">
        <v>1206</v>
      </c>
      <c r="G82" s="222" t="s">
        <v>170</v>
      </c>
      <c r="H82" s="223">
        <v>48</v>
      </c>
      <c r="I82" s="224"/>
      <c r="J82" s="225">
        <f>ROUND(I82*H82,2)</f>
        <v>0</v>
      </c>
      <c r="K82" s="221" t="s">
        <v>159</v>
      </c>
      <c r="L82" s="70"/>
      <c r="M82" s="226" t="s">
        <v>21</v>
      </c>
      <c r="N82" s="227" t="s">
        <v>44</v>
      </c>
      <c r="O82" s="45"/>
      <c r="P82" s="228">
        <f>O82*H82</f>
        <v>0</v>
      </c>
      <c r="Q82" s="228">
        <v>0</v>
      </c>
      <c r="R82" s="228">
        <f>Q82*H82</f>
        <v>0</v>
      </c>
      <c r="S82" s="228">
        <v>0</v>
      </c>
      <c r="T82" s="229">
        <f>S82*H82</f>
        <v>0</v>
      </c>
      <c r="AR82" s="22" t="s">
        <v>160</v>
      </c>
      <c r="AT82" s="22" t="s">
        <v>155</v>
      </c>
      <c r="AU82" s="22" t="s">
        <v>83</v>
      </c>
      <c r="AY82" s="22" t="s">
        <v>153</v>
      </c>
      <c r="BE82" s="230">
        <f>IF(N82="základní",J82,0)</f>
        <v>0</v>
      </c>
      <c r="BF82" s="230">
        <f>IF(N82="snížená",J82,0)</f>
        <v>0</v>
      </c>
      <c r="BG82" s="230">
        <f>IF(N82="zákl. přenesená",J82,0)</f>
        <v>0</v>
      </c>
      <c r="BH82" s="230">
        <f>IF(N82="sníž. přenesená",J82,0)</f>
        <v>0</v>
      </c>
      <c r="BI82" s="230">
        <f>IF(N82="nulová",J82,0)</f>
        <v>0</v>
      </c>
      <c r="BJ82" s="22" t="s">
        <v>81</v>
      </c>
      <c r="BK82" s="230">
        <f>ROUND(I82*H82,2)</f>
        <v>0</v>
      </c>
      <c r="BL82" s="22" t="s">
        <v>160</v>
      </c>
      <c r="BM82" s="22" t="s">
        <v>1207</v>
      </c>
    </row>
    <row r="83" s="1" customFormat="1">
      <c r="B83" s="44"/>
      <c r="C83" s="72"/>
      <c r="D83" s="231" t="s">
        <v>162</v>
      </c>
      <c r="E83" s="72"/>
      <c r="F83" s="232" t="s">
        <v>1208</v>
      </c>
      <c r="G83" s="72"/>
      <c r="H83" s="72"/>
      <c r="I83" s="189"/>
      <c r="J83" s="72"/>
      <c r="K83" s="72"/>
      <c r="L83" s="70"/>
      <c r="M83" s="233"/>
      <c r="N83" s="45"/>
      <c r="O83" s="45"/>
      <c r="P83" s="45"/>
      <c r="Q83" s="45"/>
      <c r="R83" s="45"/>
      <c r="S83" s="45"/>
      <c r="T83" s="93"/>
      <c r="AT83" s="22" t="s">
        <v>162</v>
      </c>
      <c r="AU83" s="22" t="s">
        <v>83</v>
      </c>
    </row>
    <row r="84" s="1" customFormat="1" ht="25.5" customHeight="1">
      <c r="B84" s="44"/>
      <c r="C84" s="219" t="s">
        <v>83</v>
      </c>
      <c r="D84" s="219" t="s">
        <v>155</v>
      </c>
      <c r="E84" s="220" t="s">
        <v>1209</v>
      </c>
      <c r="F84" s="221" t="s">
        <v>1210</v>
      </c>
      <c r="G84" s="222" t="s">
        <v>170</v>
      </c>
      <c r="H84" s="223">
        <v>3696</v>
      </c>
      <c r="I84" s="224"/>
      <c r="J84" s="225">
        <f>ROUND(I84*H84,2)</f>
        <v>0</v>
      </c>
      <c r="K84" s="221" t="s">
        <v>159</v>
      </c>
      <c r="L84" s="70"/>
      <c r="M84" s="226" t="s">
        <v>21</v>
      </c>
      <c r="N84" s="227" t="s">
        <v>44</v>
      </c>
      <c r="O84" s="45"/>
      <c r="P84" s="228">
        <f>O84*H84</f>
        <v>0</v>
      </c>
      <c r="Q84" s="228">
        <v>0</v>
      </c>
      <c r="R84" s="228">
        <f>Q84*H84</f>
        <v>0</v>
      </c>
      <c r="S84" s="228">
        <v>0</v>
      </c>
      <c r="T84" s="229">
        <f>S84*H84</f>
        <v>0</v>
      </c>
      <c r="AR84" s="22" t="s">
        <v>160</v>
      </c>
      <c r="AT84" s="22" t="s">
        <v>155</v>
      </c>
      <c r="AU84" s="22" t="s">
        <v>83</v>
      </c>
      <c r="AY84" s="22" t="s">
        <v>153</v>
      </c>
      <c r="BE84" s="230">
        <f>IF(N84="základní",J84,0)</f>
        <v>0</v>
      </c>
      <c r="BF84" s="230">
        <f>IF(N84="snížená",J84,0)</f>
        <v>0</v>
      </c>
      <c r="BG84" s="230">
        <f>IF(N84="zákl. přenesená",J84,0)</f>
        <v>0</v>
      </c>
      <c r="BH84" s="230">
        <f>IF(N84="sníž. přenesená",J84,0)</f>
        <v>0</v>
      </c>
      <c r="BI84" s="230">
        <f>IF(N84="nulová",J84,0)</f>
        <v>0</v>
      </c>
      <c r="BJ84" s="22" t="s">
        <v>81</v>
      </c>
      <c r="BK84" s="230">
        <f>ROUND(I84*H84,2)</f>
        <v>0</v>
      </c>
      <c r="BL84" s="22" t="s">
        <v>160</v>
      </c>
      <c r="BM84" s="22" t="s">
        <v>1211</v>
      </c>
    </row>
    <row r="85" s="1" customFormat="1">
      <c r="B85" s="44"/>
      <c r="C85" s="72"/>
      <c r="D85" s="231" t="s">
        <v>162</v>
      </c>
      <c r="E85" s="72"/>
      <c r="F85" s="232" t="s">
        <v>1212</v>
      </c>
      <c r="G85" s="72"/>
      <c r="H85" s="72"/>
      <c r="I85" s="189"/>
      <c r="J85" s="72"/>
      <c r="K85" s="72"/>
      <c r="L85" s="70"/>
      <c r="M85" s="233"/>
      <c r="N85" s="45"/>
      <c r="O85" s="45"/>
      <c r="P85" s="45"/>
      <c r="Q85" s="45"/>
      <c r="R85" s="45"/>
      <c r="S85" s="45"/>
      <c r="T85" s="93"/>
      <c r="AT85" s="22" t="s">
        <v>162</v>
      </c>
      <c r="AU85" s="22" t="s">
        <v>83</v>
      </c>
    </row>
    <row r="86" s="11" customFormat="1">
      <c r="B86" s="234"/>
      <c r="C86" s="235"/>
      <c r="D86" s="231" t="s">
        <v>181</v>
      </c>
      <c r="E86" s="235"/>
      <c r="F86" s="237" t="s">
        <v>1213</v>
      </c>
      <c r="G86" s="235"/>
      <c r="H86" s="238">
        <v>3696</v>
      </c>
      <c r="I86" s="239"/>
      <c r="J86" s="235"/>
      <c r="K86" s="235"/>
      <c r="L86" s="240"/>
      <c r="M86" s="241"/>
      <c r="N86" s="242"/>
      <c r="O86" s="242"/>
      <c r="P86" s="242"/>
      <c r="Q86" s="242"/>
      <c r="R86" s="242"/>
      <c r="S86" s="242"/>
      <c r="T86" s="243"/>
      <c r="AT86" s="244" t="s">
        <v>181</v>
      </c>
      <c r="AU86" s="244" t="s">
        <v>83</v>
      </c>
      <c r="AV86" s="11" t="s">
        <v>83</v>
      </c>
      <c r="AW86" s="11" t="s">
        <v>6</v>
      </c>
      <c r="AX86" s="11" t="s">
        <v>81</v>
      </c>
      <c r="AY86" s="244" t="s">
        <v>153</v>
      </c>
    </row>
    <row r="87" s="1" customFormat="1" ht="25.5" customHeight="1">
      <c r="B87" s="44"/>
      <c r="C87" s="219" t="s">
        <v>167</v>
      </c>
      <c r="D87" s="219" t="s">
        <v>155</v>
      </c>
      <c r="E87" s="220" t="s">
        <v>1214</v>
      </c>
      <c r="F87" s="221" t="s">
        <v>1215</v>
      </c>
      <c r="G87" s="222" t="s">
        <v>170</v>
      </c>
      <c r="H87" s="223">
        <v>2</v>
      </c>
      <c r="I87" s="224"/>
      <c r="J87" s="225">
        <f>ROUND(I87*H87,2)</f>
        <v>0</v>
      </c>
      <c r="K87" s="221" t="s">
        <v>159</v>
      </c>
      <c r="L87" s="70"/>
      <c r="M87" s="226" t="s">
        <v>21</v>
      </c>
      <c r="N87" s="227" t="s">
        <v>44</v>
      </c>
      <c r="O87" s="45"/>
      <c r="P87" s="228">
        <f>O87*H87</f>
        <v>0</v>
      </c>
      <c r="Q87" s="228">
        <v>0</v>
      </c>
      <c r="R87" s="228">
        <f>Q87*H87</f>
        <v>0</v>
      </c>
      <c r="S87" s="228">
        <v>0</v>
      </c>
      <c r="T87" s="229">
        <f>S87*H87</f>
        <v>0</v>
      </c>
      <c r="AR87" s="22" t="s">
        <v>160</v>
      </c>
      <c r="AT87" s="22" t="s">
        <v>155</v>
      </c>
      <c r="AU87" s="22" t="s">
        <v>83</v>
      </c>
      <c r="AY87" s="22" t="s">
        <v>153</v>
      </c>
      <c r="BE87" s="230">
        <f>IF(N87="základní",J87,0)</f>
        <v>0</v>
      </c>
      <c r="BF87" s="230">
        <f>IF(N87="snížená",J87,0)</f>
        <v>0</v>
      </c>
      <c r="BG87" s="230">
        <f>IF(N87="zákl. přenesená",J87,0)</f>
        <v>0</v>
      </c>
      <c r="BH87" s="230">
        <f>IF(N87="sníž. přenesená",J87,0)</f>
        <v>0</v>
      </c>
      <c r="BI87" s="230">
        <f>IF(N87="nulová",J87,0)</f>
        <v>0</v>
      </c>
      <c r="BJ87" s="22" t="s">
        <v>81</v>
      </c>
      <c r="BK87" s="230">
        <f>ROUND(I87*H87,2)</f>
        <v>0</v>
      </c>
      <c r="BL87" s="22" t="s">
        <v>160</v>
      </c>
      <c r="BM87" s="22" t="s">
        <v>1216</v>
      </c>
    </row>
    <row r="88" s="1" customFormat="1" ht="25.5" customHeight="1">
      <c r="B88" s="44"/>
      <c r="C88" s="219" t="s">
        <v>160</v>
      </c>
      <c r="D88" s="219" t="s">
        <v>155</v>
      </c>
      <c r="E88" s="220" t="s">
        <v>1217</v>
      </c>
      <c r="F88" s="221" t="s">
        <v>1218</v>
      </c>
      <c r="G88" s="222" t="s">
        <v>170</v>
      </c>
      <c r="H88" s="223">
        <v>154</v>
      </c>
      <c r="I88" s="224"/>
      <c r="J88" s="225">
        <f>ROUND(I88*H88,2)</f>
        <v>0</v>
      </c>
      <c r="K88" s="221" t="s">
        <v>159</v>
      </c>
      <c r="L88" s="70"/>
      <c r="M88" s="226" t="s">
        <v>21</v>
      </c>
      <c r="N88" s="227" t="s">
        <v>44</v>
      </c>
      <c r="O88" s="45"/>
      <c r="P88" s="228">
        <f>O88*H88</f>
        <v>0</v>
      </c>
      <c r="Q88" s="228">
        <v>0</v>
      </c>
      <c r="R88" s="228">
        <f>Q88*H88</f>
        <v>0</v>
      </c>
      <c r="S88" s="228">
        <v>0</v>
      </c>
      <c r="T88" s="229">
        <f>S88*H88</f>
        <v>0</v>
      </c>
      <c r="AR88" s="22" t="s">
        <v>160</v>
      </c>
      <c r="AT88" s="22" t="s">
        <v>155</v>
      </c>
      <c r="AU88" s="22" t="s">
        <v>83</v>
      </c>
      <c r="AY88" s="22" t="s">
        <v>153</v>
      </c>
      <c r="BE88" s="230">
        <f>IF(N88="základní",J88,0)</f>
        <v>0</v>
      </c>
      <c r="BF88" s="230">
        <f>IF(N88="snížená",J88,0)</f>
        <v>0</v>
      </c>
      <c r="BG88" s="230">
        <f>IF(N88="zákl. přenesená",J88,0)</f>
        <v>0</v>
      </c>
      <c r="BH88" s="230">
        <f>IF(N88="sníž. přenesená",J88,0)</f>
        <v>0</v>
      </c>
      <c r="BI88" s="230">
        <f>IF(N88="nulová",J88,0)</f>
        <v>0</v>
      </c>
      <c r="BJ88" s="22" t="s">
        <v>81</v>
      </c>
      <c r="BK88" s="230">
        <f>ROUND(I88*H88,2)</f>
        <v>0</v>
      </c>
      <c r="BL88" s="22" t="s">
        <v>160</v>
      </c>
      <c r="BM88" s="22" t="s">
        <v>1219</v>
      </c>
    </row>
    <row r="89" s="1" customFormat="1">
      <c r="B89" s="44"/>
      <c r="C89" s="72"/>
      <c r="D89" s="231" t="s">
        <v>162</v>
      </c>
      <c r="E89" s="72"/>
      <c r="F89" s="232" t="s">
        <v>1220</v>
      </c>
      <c r="G89" s="72"/>
      <c r="H89" s="72"/>
      <c r="I89" s="189"/>
      <c r="J89" s="72"/>
      <c r="K89" s="72"/>
      <c r="L89" s="70"/>
      <c r="M89" s="233"/>
      <c r="N89" s="45"/>
      <c r="O89" s="45"/>
      <c r="P89" s="45"/>
      <c r="Q89" s="45"/>
      <c r="R89" s="45"/>
      <c r="S89" s="45"/>
      <c r="T89" s="93"/>
      <c r="AT89" s="22" t="s">
        <v>162</v>
      </c>
      <c r="AU89" s="22" t="s">
        <v>83</v>
      </c>
    </row>
    <row r="90" s="11" customFormat="1">
      <c r="B90" s="234"/>
      <c r="C90" s="235"/>
      <c r="D90" s="231" t="s">
        <v>181</v>
      </c>
      <c r="E90" s="235"/>
      <c r="F90" s="237" t="s">
        <v>1221</v>
      </c>
      <c r="G90" s="235"/>
      <c r="H90" s="238">
        <v>154</v>
      </c>
      <c r="I90" s="239"/>
      <c r="J90" s="235"/>
      <c r="K90" s="235"/>
      <c r="L90" s="240"/>
      <c r="M90" s="241"/>
      <c r="N90" s="242"/>
      <c r="O90" s="242"/>
      <c r="P90" s="242"/>
      <c r="Q90" s="242"/>
      <c r="R90" s="242"/>
      <c r="S90" s="242"/>
      <c r="T90" s="243"/>
      <c r="AT90" s="244" t="s">
        <v>181</v>
      </c>
      <c r="AU90" s="244" t="s">
        <v>83</v>
      </c>
      <c r="AV90" s="11" t="s">
        <v>83</v>
      </c>
      <c r="AW90" s="11" t="s">
        <v>6</v>
      </c>
      <c r="AX90" s="11" t="s">
        <v>81</v>
      </c>
      <c r="AY90" s="244" t="s">
        <v>153</v>
      </c>
    </row>
    <row r="91" s="1" customFormat="1" ht="25.5" customHeight="1">
      <c r="B91" s="44"/>
      <c r="C91" s="219" t="s">
        <v>176</v>
      </c>
      <c r="D91" s="219" t="s">
        <v>155</v>
      </c>
      <c r="E91" s="220" t="s">
        <v>1222</v>
      </c>
      <c r="F91" s="221" t="s">
        <v>1223</v>
      </c>
      <c r="G91" s="222" t="s">
        <v>170</v>
      </c>
      <c r="H91" s="223">
        <v>1</v>
      </c>
      <c r="I91" s="224"/>
      <c r="J91" s="225">
        <f>ROUND(I91*H91,2)</f>
        <v>0</v>
      </c>
      <c r="K91" s="221" t="s">
        <v>159</v>
      </c>
      <c r="L91" s="70"/>
      <c r="M91" s="226" t="s">
        <v>21</v>
      </c>
      <c r="N91" s="227" t="s">
        <v>44</v>
      </c>
      <c r="O91" s="45"/>
      <c r="P91" s="228">
        <f>O91*H91</f>
        <v>0</v>
      </c>
      <c r="Q91" s="228">
        <v>0</v>
      </c>
      <c r="R91" s="228">
        <f>Q91*H91</f>
        <v>0</v>
      </c>
      <c r="S91" s="228">
        <v>0</v>
      </c>
      <c r="T91" s="229">
        <f>S91*H91</f>
        <v>0</v>
      </c>
      <c r="AR91" s="22" t="s">
        <v>160</v>
      </c>
      <c r="AT91" s="22" t="s">
        <v>155</v>
      </c>
      <c r="AU91" s="22" t="s">
        <v>83</v>
      </c>
      <c r="AY91" s="22" t="s">
        <v>153</v>
      </c>
      <c r="BE91" s="230">
        <f>IF(N91="základní",J91,0)</f>
        <v>0</v>
      </c>
      <c r="BF91" s="230">
        <f>IF(N91="snížená",J91,0)</f>
        <v>0</v>
      </c>
      <c r="BG91" s="230">
        <f>IF(N91="zákl. přenesená",J91,0)</f>
        <v>0</v>
      </c>
      <c r="BH91" s="230">
        <f>IF(N91="sníž. přenesená",J91,0)</f>
        <v>0</v>
      </c>
      <c r="BI91" s="230">
        <f>IF(N91="nulová",J91,0)</f>
        <v>0</v>
      </c>
      <c r="BJ91" s="22" t="s">
        <v>81</v>
      </c>
      <c r="BK91" s="230">
        <f>ROUND(I91*H91,2)</f>
        <v>0</v>
      </c>
      <c r="BL91" s="22" t="s">
        <v>160</v>
      </c>
      <c r="BM91" s="22" t="s">
        <v>1224</v>
      </c>
    </row>
    <row r="92" s="1" customFormat="1" ht="38.25" customHeight="1">
      <c r="B92" s="44"/>
      <c r="C92" s="219" t="s">
        <v>184</v>
      </c>
      <c r="D92" s="219" t="s">
        <v>155</v>
      </c>
      <c r="E92" s="220" t="s">
        <v>1225</v>
      </c>
      <c r="F92" s="221" t="s">
        <v>1226</v>
      </c>
      <c r="G92" s="222" t="s">
        <v>170</v>
      </c>
      <c r="H92" s="223">
        <v>77</v>
      </c>
      <c r="I92" s="224"/>
      <c r="J92" s="225">
        <f>ROUND(I92*H92,2)</f>
        <v>0</v>
      </c>
      <c r="K92" s="221" t="s">
        <v>159</v>
      </c>
      <c r="L92" s="70"/>
      <c r="M92" s="226" t="s">
        <v>21</v>
      </c>
      <c r="N92" s="227" t="s">
        <v>44</v>
      </c>
      <c r="O92" s="45"/>
      <c r="P92" s="228">
        <f>O92*H92</f>
        <v>0</v>
      </c>
      <c r="Q92" s="228">
        <v>0</v>
      </c>
      <c r="R92" s="228">
        <f>Q92*H92</f>
        <v>0</v>
      </c>
      <c r="S92" s="228">
        <v>0</v>
      </c>
      <c r="T92" s="229">
        <f>S92*H92</f>
        <v>0</v>
      </c>
      <c r="AR92" s="22" t="s">
        <v>160</v>
      </c>
      <c r="AT92" s="22" t="s">
        <v>155</v>
      </c>
      <c r="AU92" s="22" t="s">
        <v>83</v>
      </c>
      <c r="AY92" s="22" t="s">
        <v>153</v>
      </c>
      <c r="BE92" s="230">
        <f>IF(N92="základní",J92,0)</f>
        <v>0</v>
      </c>
      <c r="BF92" s="230">
        <f>IF(N92="snížená",J92,0)</f>
        <v>0</v>
      </c>
      <c r="BG92" s="230">
        <f>IF(N92="zákl. přenesená",J92,0)</f>
        <v>0</v>
      </c>
      <c r="BH92" s="230">
        <f>IF(N92="sníž. přenesená",J92,0)</f>
        <v>0</v>
      </c>
      <c r="BI92" s="230">
        <f>IF(N92="nulová",J92,0)</f>
        <v>0</v>
      </c>
      <c r="BJ92" s="22" t="s">
        <v>81</v>
      </c>
      <c r="BK92" s="230">
        <f>ROUND(I92*H92,2)</f>
        <v>0</v>
      </c>
      <c r="BL92" s="22" t="s">
        <v>160</v>
      </c>
      <c r="BM92" s="22" t="s">
        <v>1227</v>
      </c>
    </row>
    <row r="93" s="1" customFormat="1">
      <c r="B93" s="44"/>
      <c r="C93" s="72"/>
      <c r="D93" s="231" t="s">
        <v>162</v>
      </c>
      <c r="E93" s="72"/>
      <c r="F93" s="232" t="s">
        <v>1220</v>
      </c>
      <c r="G93" s="72"/>
      <c r="H93" s="72"/>
      <c r="I93" s="189"/>
      <c r="J93" s="72"/>
      <c r="K93" s="72"/>
      <c r="L93" s="70"/>
      <c r="M93" s="233"/>
      <c r="N93" s="45"/>
      <c r="O93" s="45"/>
      <c r="P93" s="45"/>
      <c r="Q93" s="45"/>
      <c r="R93" s="45"/>
      <c r="S93" s="45"/>
      <c r="T93" s="93"/>
      <c r="AT93" s="22" t="s">
        <v>162</v>
      </c>
      <c r="AU93" s="22" t="s">
        <v>83</v>
      </c>
    </row>
    <row r="94" s="11" customFormat="1">
      <c r="B94" s="234"/>
      <c r="C94" s="235"/>
      <c r="D94" s="231" t="s">
        <v>181</v>
      </c>
      <c r="E94" s="235"/>
      <c r="F94" s="237" t="s">
        <v>1228</v>
      </c>
      <c r="G94" s="235"/>
      <c r="H94" s="238">
        <v>77</v>
      </c>
      <c r="I94" s="239"/>
      <c r="J94" s="235"/>
      <c r="K94" s="235"/>
      <c r="L94" s="240"/>
      <c r="M94" s="241"/>
      <c r="N94" s="242"/>
      <c r="O94" s="242"/>
      <c r="P94" s="242"/>
      <c r="Q94" s="242"/>
      <c r="R94" s="242"/>
      <c r="S94" s="242"/>
      <c r="T94" s="243"/>
      <c r="AT94" s="244" t="s">
        <v>181</v>
      </c>
      <c r="AU94" s="244" t="s">
        <v>83</v>
      </c>
      <c r="AV94" s="11" t="s">
        <v>83</v>
      </c>
      <c r="AW94" s="11" t="s">
        <v>6</v>
      </c>
      <c r="AX94" s="11" t="s">
        <v>81</v>
      </c>
      <c r="AY94" s="244" t="s">
        <v>153</v>
      </c>
    </row>
    <row r="95" s="1" customFormat="1" ht="16.5" customHeight="1">
      <c r="B95" s="44"/>
      <c r="C95" s="219" t="s">
        <v>189</v>
      </c>
      <c r="D95" s="219" t="s">
        <v>155</v>
      </c>
      <c r="E95" s="220" t="s">
        <v>1229</v>
      </c>
      <c r="F95" s="221" t="s">
        <v>1230</v>
      </c>
      <c r="G95" s="222" t="s">
        <v>170</v>
      </c>
      <c r="H95" s="223">
        <v>1</v>
      </c>
      <c r="I95" s="224"/>
      <c r="J95" s="225">
        <f>ROUND(I95*H95,2)</f>
        <v>0</v>
      </c>
      <c r="K95" s="221" t="s">
        <v>159</v>
      </c>
      <c r="L95" s="70"/>
      <c r="M95" s="226" t="s">
        <v>21</v>
      </c>
      <c r="N95" s="227" t="s">
        <v>44</v>
      </c>
      <c r="O95" s="45"/>
      <c r="P95" s="228">
        <f>O95*H95</f>
        <v>0</v>
      </c>
      <c r="Q95" s="228">
        <v>0</v>
      </c>
      <c r="R95" s="228">
        <f>Q95*H95</f>
        <v>0</v>
      </c>
      <c r="S95" s="228">
        <v>0</v>
      </c>
      <c r="T95" s="229">
        <f>S95*H95</f>
        <v>0</v>
      </c>
      <c r="AR95" s="22" t="s">
        <v>160</v>
      </c>
      <c r="AT95" s="22" t="s">
        <v>155</v>
      </c>
      <c r="AU95" s="22" t="s">
        <v>83</v>
      </c>
      <c r="AY95" s="22" t="s">
        <v>153</v>
      </c>
      <c r="BE95" s="230">
        <f>IF(N95="základní",J95,0)</f>
        <v>0</v>
      </c>
      <c r="BF95" s="230">
        <f>IF(N95="snížená",J95,0)</f>
        <v>0</v>
      </c>
      <c r="BG95" s="230">
        <f>IF(N95="zákl. přenesená",J95,0)</f>
        <v>0</v>
      </c>
      <c r="BH95" s="230">
        <f>IF(N95="sníž. přenesená",J95,0)</f>
        <v>0</v>
      </c>
      <c r="BI95" s="230">
        <f>IF(N95="nulová",J95,0)</f>
        <v>0</v>
      </c>
      <c r="BJ95" s="22" t="s">
        <v>81</v>
      </c>
      <c r="BK95" s="230">
        <f>ROUND(I95*H95,2)</f>
        <v>0</v>
      </c>
      <c r="BL95" s="22" t="s">
        <v>160</v>
      </c>
      <c r="BM95" s="22" t="s">
        <v>1231</v>
      </c>
    </row>
    <row r="96" s="1" customFormat="1" ht="25.5" customHeight="1">
      <c r="B96" s="44"/>
      <c r="C96" s="219" t="s">
        <v>196</v>
      </c>
      <c r="D96" s="219" t="s">
        <v>155</v>
      </c>
      <c r="E96" s="220" t="s">
        <v>1232</v>
      </c>
      <c r="F96" s="221" t="s">
        <v>1233</v>
      </c>
      <c r="G96" s="222" t="s">
        <v>170</v>
      </c>
      <c r="H96" s="223">
        <v>6</v>
      </c>
      <c r="I96" s="224"/>
      <c r="J96" s="225">
        <f>ROUND(I96*H96,2)</f>
        <v>0</v>
      </c>
      <c r="K96" s="221" t="s">
        <v>159</v>
      </c>
      <c r="L96" s="70"/>
      <c r="M96" s="226" t="s">
        <v>21</v>
      </c>
      <c r="N96" s="227" t="s">
        <v>44</v>
      </c>
      <c r="O96" s="45"/>
      <c r="P96" s="228">
        <f>O96*H96</f>
        <v>0</v>
      </c>
      <c r="Q96" s="228">
        <v>0</v>
      </c>
      <c r="R96" s="228">
        <f>Q96*H96</f>
        <v>0</v>
      </c>
      <c r="S96" s="228">
        <v>0</v>
      </c>
      <c r="T96" s="229">
        <f>S96*H96</f>
        <v>0</v>
      </c>
      <c r="AR96" s="22" t="s">
        <v>160</v>
      </c>
      <c r="AT96" s="22" t="s">
        <v>155</v>
      </c>
      <c r="AU96" s="22" t="s">
        <v>83</v>
      </c>
      <c r="AY96" s="22" t="s">
        <v>153</v>
      </c>
      <c r="BE96" s="230">
        <f>IF(N96="základní",J96,0)</f>
        <v>0</v>
      </c>
      <c r="BF96" s="230">
        <f>IF(N96="snížená",J96,0)</f>
        <v>0</v>
      </c>
      <c r="BG96" s="230">
        <f>IF(N96="zákl. přenesená",J96,0)</f>
        <v>0</v>
      </c>
      <c r="BH96" s="230">
        <f>IF(N96="sníž. přenesená",J96,0)</f>
        <v>0</v>
      </c>
      <c r="BI96" s="230">
        <f>IF(N96="nulová",J96,0)</f>
        <v>0</v>
      </c>
      <c r="BJ96" s="22" t="s">
        <v>81</v>
      </c>
      <c r="BK96" s="230">
        <f>ROUND(I96*H96,2)</f>
        <v>0</v>
      </c>
      <c r="BL96" s="22" t="s">
        <v>160</v>
      </c>
      <c r="BM96" s="22" t="s">
        <v>1234</v>
      </c>
    </row>
    <row r="97" s="1" customFormat="1">
      <c r="B97" s="44"/>
      <c r="C97" s="72"/>
      <c r="D97" s="231" t="s">
        <v>162</v>
      </c>
      <c r="E97" s="72"/>
      <c r="F97" s="232" t="s">
        <v>1235</v>
      </c>
      <c r="G97" s="72"/>
      <c r="H97" s="72"/>
      <c r="I97" s="189"/>
      <c r="J97" s="72"/>
      <c r="K97" s="72"/>
      <c r="L97" s="70"/>
      <c r="M97" s="233"/>
      <c r="N97" s="45"/>
      <c r="O97" s="45"/>
      <c r="P97" s="45"/>
      <c r="Q97" s="45"/>
      <c r="R97" s="45"/>
      <c r="S97" s="45"/>
      <c r="T97" s="93"/>
      <c r="AT97" s="22" t="s">
        <v>162</v>
      </c>
      <c r="AU97" s="22" t="s">
        <v>83</v>
      </c>
    </row>
    <row r="98" s="1" customFormat="1" ht="38.25" customHeight="1">
      <c r="B98" s="44"/>
      <c r="C98" s="219" t="s">
        <v>202</v>
      </c>
      <c r="D98" s="219" t="s">
        <v>155</v>
      </c>
      <c r="E98" s="220" t="s">
        <v>1236</v>
      </c>
      <c r="F98" s="221" t="s">
        <v>1237</v>
      </c>
      <c r="G98" s="222" t="s">
        <v>170</v>
      </c>
      <c r="H98" s="223">
        <v>462</v>
      </c>
      <c r="I98" s="224"/>
      <c r="J98" s="225">
        <f>ROUND(I98*H98,2)</f>
        <v>0</v>
      </c>
      <c r="K98" s="221" t="s">
        <v>159</v>
      </c>
      <c r="L98" s="70"/>
      <c r="M98" s="226" t="s">
        <v>21</v>
      </c>
      <c r="N98" s="227" t="s">
        <v>44</v>
      </c>
      <c r="O98" s="45"/>
      <c r="P98" s="228">
        <f>O98*H98</f>
        <v>0</v>
      </c>
      <c r="Q98" s="228">
        <v>0</v>
      </c>
      <c r="R98" s="228">
        <f>Q98*H98</f>
        <v>0</v>
      </c>
      <c r="S98" s="228">
        <v>0</v>
      </c>
      <c r="T98" s="229">
        <f>S98*H98</f>
        <v>0</v>
      </c>
      <c r="AR98" s="22" t="s">
        <v>160</v>
      </c>
      <c r="AT98" s="22" t="s">
        <v>155</v>
      </c>
      <c r="AU98" s="22" t="s">
        <v>83</v>
      </c>
      <c r="AY98" s="22" t="s">
        <v>153</v>
      </c>
      <c r="BE98" s="230">
        <f>IF(N98="základní",J98,0)</f>
        <v>0</v>
      </c>
      <c r="BF98" s="230">
        <f>IF(N98="snížená",J98,0)</f>
        <v>0</v>
      </c>
      <c r="BG98" s="230">
        <f>IF(N98="zákl. přenesená",J98,0)</f>
        <v>0</v>
      </c>
      <c r="BH98" s="230">
        <f>IF(N98="sníž. přenesená",J98,0)</f>
        <v>0</v>
      </c>
      <c r="BI98" s="230">
        <f>IF(N98="nulová",J98,0)</f>
        <v>0</v>
      </c>
      <c r="BJ98" s="22" t="s">
        <v>81</v>
      </c>
      <c r="BK98" s="230">
        <f>ROUND(I98*H98,2)</f>
        <v>0</v>
      </c>
      <c r="BL98" s="22" t="s">
        <v>160</v>
      </c>
      <c r="BM98" s="22" t="s">
        <v>1238</v>
      </c>
    </row>
    <row r="99" s="1" customFormat="1">
      <c r="B99" s="44"/>
      <c r="C99" s="72"/>
      <c r="D99" s="231" t="s">
        <v>162</v>
      </c>
      <c r="E99" s="72"/>
      <c r="F99" s="232" t="s">
        <v>1212</v>
      </c>
      <c r="G99" s="72"/>
      <c r="H99" s="72"/>
      <c r="I99" s="189"/>
      <c r="J99" s="72"/>
      <c r="K99" s="72"/>
      <c r="L99" s="70"/>
      <c r="M99" s="233"/>
      <c r="N99" s="45"/>
      <c r="O99" s="45"/>
      <c r="P99" s="45"/>
      <c r="Q99" s="45"/>
      <c r="R99" s="45"/>
      <c r="S99" s="45"/>
      <c r="T99" s="93"/>
      <c r="AT99" s="22" t="s">
        <v>162</v>
      </c>
      <c r="AU99" s="22" t="s">
        <v>83</v>
      </c>
    </row>
    <row r="100" s="11" customFormat="1">
      <c r="B100" s="234"/>
      <c r="C100" s="235"/>
      <c r="D100" s="231" t="s">
        <v>181</v>
      </c>
      <c r="E100" s="235"/>
      <c r="F100" s="237" t="s">
        <v>1239</v>
      </c>
      <c r="G100" s="235"/>
      <c r="H100" s="238">
        <v>462</v>
      </c>
      <c r="I100" s="239"/>
      <c r="J100" s="235"/>
      <c r="K100" s="235"/>
      <c r="L100" s="240"/>
      <c r="M100" s="241"/>
      <c r="N100" s="242"/>
      <c r="O100" s="242"/>
      <c r="P100" s="242"/>
      <c r="Q100" s="242"/>
      <c r="R100" s="242"/>
      <c r="S100" s="242"/>
      <c r="T100" s="243"/>
      <c r="AT100" s="244" t="s">
        <v>181</v>
      </c>
      <c r="AU100" s="244" t="s">
        <v>83</v>
      </c>
      <c r="AV100" s="11" t="s">
        <v>83</v>
      </c>
      <c r="AW100" s="11" t="s">
        <v>6</v>
      </c>
      <c r="AX100" s="11" t="s">
        <v>81</v>
      </c>
      <c r="AY100" s="244" t="s">
        <v>153</v>
      </c>
    </row>
    <row r="101" s="1" customFormat="1" ht="16.5" customHeight="1">
      <c r="B101" s="44"/>
      <c r="C101" s="219" t="s">
        <v>208</v>
      </c>
      <c r="D101" s="219" t="s">
        <v>155</v>
      </c>
      <c r="E101" s="220" t="s">
        <v>1240</v>
      </c>
      <c r="F101" s="221" t="s">
        <v>1241</v>
      </c>
      <c r="G101" s="222" t="s">
        <v>170</v>
      </c>
      <c r="H101" s="223">
        <v>7</v>
      </c>
      <c r="I101" s="224"/>
      <c r="J101" s="225">
        <f>ROUND(I101*H101,2)</f>
        <v>0</v>
      </c>
      <c r="K101" s="221" t="s">
        <v>159</v>
      </c>
      <c r="L101" s="70"/>
      <c r="M101" s="226" t="s">
        <v>21</v>
      </c>
      <c r="N101" s="227" t="s">
        <v>44</v>
      </c>
      <c r="O101" s="45"/>
      <c r="P101" s="228">
        <f>O101*H101</f>
        <v>0</v>
      </c>
      <c r="Q101" s="228">
        <v>0</v>
      </c>
      <c r="R101" s="228">
        <f>Q101*H101</f>
        <v>0</v>
      </c>
      <c r="S101" s="228">
        <v>0</v>
      </c>
      <c r="T101" s="229">
        <f>S101*H101</f>
        <v>0</v>
      </c>
      <c r="AR101" s="22" t="s">
        <v>160</v>
      </c>
      <c r="AT101" s="22" t="s">
        <v>155</v>
      </c>
      <c r="AU101" s="22" t="s">
        <v>83</v>
      </c>
      <c r="AY101" s="22" t="s">
        <v>153</v>
      </c>
      <c r="BE101" s="230">
        <f>IF(N101="základní",J101,0)</f>
        <v>0</v>
      </c>
      <c r="BF101" s="230">
        <f>IF(N101="snížená",J101,0)</f>
        <v>0</v>
      </c>
      <c r="BG101" s="230">
        <f>IF(N101="zákl. přenesená",J101,0)</f>
        <v>0</v>
      </c>
      <c r="BH101" s="230">
        <f>IF(N101="sníž. přenesená",J101,0)</f>
        <v>0</v>
      </c>
      <c r="BI101" s="230">
        <f>IF(N101="nulová",J101,0)</f>
        <v>0</v>
      </c>
      <c r="BJ101" s="22" t="s">
        <v>81</v>
      </c>
      <c r="BK101" s="230">
        <f>ROUND(I101*H101,2)</f>
        <v>0</v>
      </c>
      <c r="BL101" s="22" t="s">
        <v>160</v>
      </c>
      <c r="BM101" s="22" t="s">
        <v>1242</v>
      </c>
    </row>
    <row r="102" s="1" customFormat="1">
      <c r="B102" s="44"/>
      <c r="C102" s="72"/>
      <c r="D102" s="231" t="s">
        <v>162</v>
      </c>
      <c r="E102" s="72"/>
      <c r="F102" s="232" t="s">
        <v>1243</v>
      </c>
      <c r="G102" s="72"/>
      <c r="H102" s="72"/>
      <c r="I102" s="189"/>
      <c r="J102" s="72"/>
      <c r="K102" s="72"/>
      <c r="L102" s="70"/>
      <c r="M102" s="233"/>
      <c r="N102" s="45"/>
      <c r="O102" s="45"/>
      <c r="P102" s="45"/>
      <c r="Q102" s="45"/>
      <c r="R102" s="45"/>
      <c r="S102" s="45"/>
      <c r="T102" s="93"/>
      <c r="AT102" s="22" t="s">
        <v>162</v>
      </c>
      <c r="AU102" s="22" t="s">
        <v>83</v>
      </c>
    </row>
    <row r="103" s="1" customFormat="1" ht="16.5" customHeight="1">
      <c r="B103" s="44"/>
      <c r="C103" s="219" t="s">
        <v>213</v>
      </c>
      <c r="D103" s="219" t="s">
        <v>155</v>
      </c>
      <c r="E103" s="220" t="s">
        <v>1244</v>
      </c>
      <c r="F103" s="221" t="s">
        <v>1245</v>
      </c>
      <c r="G103" s="222" t="s">
        <v>170</v>
      </c>
      <c r="H103" s="223">
        <v>7</v>
      </c>
      <c r="I103" s="224"/>
      <c r="J103" s="225">
        <f>ROUND(I103*H103,2)</f>
        <v>0</v>
      </c>
      <c r="K103" s="221" t="s">
        <v>159</v>
      </c>
      <c r="L103" s="70"/>
      <c r="M103" s="226" t="s">
        <v>21</v>
      </c>
      <c r="N103" s="227" t="s">
        <v>44</v>
      </c>
      <c r="O103" s="45"/>
      <c r="P103" s="228">
        <f>O103*H103</f>
        <v>0</v>
      </c>
      <c r="Q103" s="228">
        <v>0</v>
      </c>
      <c r="R103" s="228">
        <f>Q103*H103</f>
        <v>0</v>
      </c>
      <c r="S103" s="228">
        <v>0</v>
      </c>
      <c r="T103" s="229">
        <f>S103*H103</f>
        <v>0</v>
      </c>
      <c r="AR103" s="22" t="s">
        <v>160</v>
      </c>
      <c r="AT103" s="22" t="s">
        <v>155</v>
      </c>
      <c r="AU103" s="22" t="s">
        <v>83</v>
      </c>
      <c r="AY103" s="22" t="s">
        <v>153</v>
      </c>
      <c r="BE103" s="230">
        <f>IF(N103="základní",J103,0)</f>
        <v>0</v>
      </c>
      <c r="BF103" s="230">
        <f>IF(N103="snížená",J103,0)</f>
        <v>0</v>
      </c>
      <c r="BG103" s="230">
        <f>IF(N103="zákl. přenesená",J103,0)</f>
        <v>0</v>
      </c>
      <c r="BH103" s="230">
        <f>IF(N103="sníž. přenesená",J103,0)</f>
        <v>0</v>
      </c>
      <c r="BI103" s="230">
        <f>IF(N103="nulová",J103,0)</f>
        <v>0</v>
      </c>
      <c r="BJ103" s="22" t="s">
        <v>81</v>
      </c>
      <c r="BK103" s="230">
        <f>ROUND(I103*H103,2)</f>
        <v>0</v>
      </c>
      <c r="BL103" s="22" t="s">
        <v>160</v>
      </c>
      <c r="BM103" s="22" t="s">
        <v>1246</v>
      </c>
    </row>
    <row r="104" s="1" customFormat="1">
      <c r="B104" s="44"/>
      <c r="C104" s="72"/>
      <c r="D104" s="231" t="s">
        <v>162</v>
      </c>
      <c r="E104" s="72"/>
      <c r="F104" s="232" t="s">
        <v>1243</v>
      </c>
      <c r="G104" s="72"/>
      <c r="H104" s="72"/>
      <c r="I104" s="189"/>
      <c r="J104" s="72"/>
      <c r="K104" s="72"/>
      <c r="L104" s="70"/>
      <c r="M104" s="233"/>
      <c r="N104" s="45"/>
      <c r="O104" s="45"/>
      <c r="P104" s="45"/>
      <c r="Q104" s="45"/>
      <c r="R104" s="45"/>
      <c r="S104" s="45"/>
      <c r="T104" s="93"/>
      <c r="AT104" s="22" t="s">
        <v>162</v>
      </c>
      <c r="AU104" s="22" t="s">
        <v>83</v>
      </c>
    </row>
    <row r="105" s="1" customFormat="1" ht="16.5" customHeight="1">
      <c r="B105" s="44"/>
      <c r="C105" s="219" t="s">
        <v>219</v>
      </c>
      <c r="D105" s="219" t="s">
        <v>155</v>
      </c>
      <c r="E105" s="220" t="s">
        <v>1150</v>
      </c>
      <c r="F105" s="221" t="s">
        <v>1247</v>
      </c>
      <c r="G105" s="222" t="s">
        <v>256</v>
      </c>
      <c r="H105" s="223">
        <v>8</v>
      </c>
      <c r="I105" s="224"/>
      <c r="J105" s="225">
        <f>ROUND(I105*H105,2)</f>
        <v>0</v>
      </c>
      <c r="K105" s="221" t="s">
        <v>159</v>
      </c>
      <c r="L105" s="70"/>
      <c r="M105" s="226" t="s">
        <v>21</v>
      </c>
      <c r="N105" s="227" t="s">
        <v>44</v>
      </c>
      <c r="O105" s="45"/>
      <c r="P105" s="228">
        <f>O105*H105</f>
        <v>0</v>
      </c>
      <c r="Q105" s="228">
        <v>0.00021000000000000001</v>
      </c>
      <c r="R105" s="228">
        <f>Q105*H105</f>
        <v>0.0016800000000000001</v>
      </c>
      <c r="S105" s="228">
        <v>0</v>
      </c>
      <c r="T105" s="229">
        <f>S105*H105</f>
        <v>0</v>
      </c>
      <c r="AR105" s="22" t="s">
        <v>160</v>
      </c>
      <c r="AT105" s="22" t="s">
        <v>155</v>
      </c>
      <c r="AU105" s="22" t="s">
        <v>83</v>
      </c>
      <c r="AY105" s="22" t="s">
        <v>153</v>
      </c>
      <c r="BE105" s="230">
        <f>IF(N105="základní",J105,0)</f>
        <v>0</v>
      </c>
      <c r="BF105" s="230">
        <f>IF(N105="snížená",J105,0)</f>
        <v>0</v>
      </c>
      <c r="BG105" s="230">
        <f>IF(N105="zákl. přenesená",J105,0)</f>
        <v>0</v>
      </c>
      <c r="BH105" s="230">
        <f>IF(N105="sníž. přenesená",J105,0)</f>
        <v>0</v>
      </c>
      <c r="BI105" s="230">
        <f>IF(N105="nulová",J105,0)</f>
        <v>0</v>
      </c>
      <c r="BJ105" s="22" t="s">
        <v>81</v>
      </c>
      <c r="BK105" s="230">
        <f>ROUND(I105*H105,2)</f>
        <v>0</v>
      </c>
      <c r="BL105" s="22" t="s">
        <v>160</v>
      </c>
      <c r="BM105" s="22" t="s">
        <v>1248</v>
      </c>
    </row>
    <row r="106" s="1" customFormat="1">
      <c r="B106" s="44"/>
      <c r="C106" s="72"/>
      <c r="D106" s="231" t="s">
        <v>162</v>
      </c>
      <c r="E106" s="72"/>
      <c r="F106" s="232" t="s">
        <v>1249</v>
      </c>
      <c r="G106" s="72"/>
      <c r="H106" s="72"/>
      <c r="I106" s="189"/>
      <c r="J106" s="72"/>
      <c r="K106" s="72"/>
      <c r="L106" s="70"/>
      <c r="M106" s="233"/>
      <c r="N106" s="45"/>
      <c r="O106" s="45"/>
      <c r="P106" s="45"/>
      <c r="Q106" s="45"/>
      <c r="R106" s="45"/>
      <c r="S106" s="45"/>
      <c r="T106" s="93"/>
      <c r="AT106" s="22" t="s">
        <v>162</v>
      </c>
      <c r="AU106" s="22" t="s">
        <v>83</v>
      </c>
    </row>
    <row r="107" s="11" customFormat="1">
      <c r="B107" s="234"/>
      <c r="C107" s="235"/>
      <c r="D107" s="231" t="s">
        <v>181</v>
      </c>
      <c r="E107" s="236" t="s">
        <v>21</v>
      </c>
      <c r="F107" s="237" t="s">
        <v>1250</v>
      </c>
      <c r="G107" s="235"/>
      <c r="H107" s="238">
        <v>8</v>
      </c>
      <c r="I107" s="239"/>
      <c r="J107" s="235"/>
      <c r="K107" s="235"/>
      <c r="L107" s="240"/>
      <c r="M107" s="241"/>
      <c r="N107" s="242"/>
      <c r="O107" s="242"/>
      <c r="P107" s="242"/>
      <c r="Q107" s="242"/>
      <c r="R107" s="242"/>
      <c r="S107" s="242"/>
      <c r="T107" s="243"/>
      <c r="AT107" s="244" t="s">
        <v>181</v>
      </c>
      <c r="AU107" s="244" t="s">
        <v>83</v>
      </c>
      <c r="AV107" s="11" t="s">
        <v>83</v>
      </c>
      <c r="AW107" s="11" t="s">
        <v>37</v>
      </c>
      <c r="AX107" s="11" t="s">
        <v>73</v>
      </c>
      <c r="AY107" s="244" t="s">
        <v>153</v>
      </c>
    </row>
    <row r="108" s="12" customFormat="1">
      <c r="B108" s="245"/>
      <c r="C108" s="246"/>
      <c r="D108" s="231" t="s">
        <v>181</v>
      </c>
      <c r="E108" s="247" t="s">
        <v>21</v>
      </c>
      <c r="F108" s="248" t="s">
        <v>183</v>
      </c>
      <c r="G108" s="246"/>
      <c r="H108" s="249">
        <v>8</v>
      </c>
      <c r="I108" s="250"/>
      <c r="J108" s="246"/>
      <c r="K108" s="246"/>
      <c r="L108" s="251"/>
      <c r="M108" s="252"/>
      <c r="N108" s="253"/>
      <c r="O108" s="253"/>
      <c r="P108" s="253"/>
      <c r="Q108" s="253"/>
      <c r="R108" s="253"/>
      <c r="S108" s="253"/>
      <c r="T108" s="254"/>
      <c r="AT108" s="255" t="s">
        <v>181</v>
      </c>
      <c r="AU108" s="255" t="s">
        <v>83</v>
      </c>
      <c r="AV108" s="12" t="s">
        <v>160</v>
      </c>
      <c r="AW108" s="12" t="s">
        <v>37</v>
      </c>
      <c r="AX108" s="12" t="s">
        <v>81</v>
      </c>
      <c r="AY108" s="255" t="s">
        <v>153</v>
      </c>
    </row>
    <row r="109" s="10" customFormat="1" ht="29.88" customHeight="1">
      <c r="B109" s="203"/>
      <c r="C109" s="204"/>
      <c r="D109" s="205" t="s">
        <v>72</v>
      </c>
      <c r="E109" s="217" t="s">
        <v>556</v>
      </c>
      <c r="F109" s="217" t="s">
        <v>557</v>
      </c>
      <c r="G109" s="204"/>
      <c r="H109" s="204"/>
      <c r="I109" s="207"/>
      <c r="J109" s="218">
        <f>BK109</f>
        <v>0</v>
      </c>
      <c r="K109" s="204"/>
      <c r="L109" s="209"/>
      <c r="M109" s="210"/>
      <c r="N109" s="211"/>
      <c r="O109" s="211"/>
      <c r="P109" s="212">
        <f>SUM(P110:P112)</f>
        <v>0</v>
      </c>
      <c r="Q109" s="211"/>
      <c r="R109" s="212">
        <f>SUM(R110:R112)</f>
        <v>0</v>
      </c>
      <c r="S109" s="211"/>
      <c r="T109" s="213">
        <f>SUM(T110:T112)</f>
        <v>0</v>
      </c>
      <c r="AR109" s="214" t="s">
        <v>81</v>
      </c>
      <c r="AT109" s="215" t="s">
        <v>72</v>
      </c>
      <c r="AU109" s="215" t="s">
        <v>81</v>
      </c>
      <c r="AY109" s="214" t="s">
        <v>153</v>
      </c>
      <c r="BK109" s="216">
        <f>SUM(BK110:BK112)</f>
        <v>0</v>
      </c>
    </row>
    <row r="110" s="1" customFormat="1" ht="25.5" customHeight="1">
      <c r="B110" s="44"/>
      <c r="C110" s="219" t="s">
        <v>223</v>
      </c>
      <c r="D110" s="219" t="s">
        <v>155</v>
      </c>
      <c r="E110" s="220" t="s">
        <v>559</v>
      </c>
      <c r="F110" s="221" t="s">
        <v>560</v>
      </c>
      <c r="G110" s="222" t="s">
        <v>233</v>
      </c>
      <c r="H110" s="223">
        <v>0.002</v>
      </c>
      <c r="I110" s="224"/>
      <c r="J110" s="225">
        <f>ROUND(I110*H110,2)</f>
        <v>0</v>
      </c>
      <c r="K110" s="221" t="s">
        <v>159</v>
      </c>
      <c r="L110" s="70"/>
      <c r="M110" s="226" t="s">
        <v>21</v>
      </c>
      <c r="N110" s="227" t="s">
        <v>44</v>
      </c>
      <c r="O110" s="45"/>
      <c r="P110" s="228">
        <f>O110*H110</f>
        <v>0</v>
      </c>
      <c r="Q110" s="228">
        <v>0</v>
      </c>
      <c r="R110" s="228">
        <f>Q110*H110</f>
        <v>0</v>
      </c>
      <c r="S110" s="228">
        <v>0</v>
      </c>
      <c r="T110" s="229">
        <f>S110*H110</f>
        <v>0</v>
      </c>
      <c r="AR110" s="22" t="s">
        <v>160</v>
      </c>
      <c r="AT110" s="22" t="s">
        <v>155</v>
      </c>
      <c r="AU110" s="22" t="s">
        <v>83</v>
      </c>
      <c r="AY110" s="22" t="s">
        <v>153</v>
      </c>
      <c r="BE110" s="230">
        <f>IF(N110="základní",J110,0)</f>
        <v>0</v>
      </c>
      <c r="BF110" s="230">
        <f>IF(N110="snížená",J110,0)</f>
        <v>0</v>
      </c>
      <c r="BG110" s="230">
        <f>IF(N110="zákl. přenesená",J110,0)</f>
        <v>0</v>
      </c>
      <c r="BH110" s="230">
        <f>IF(N110="sníž. přenesená",J110,0)</f>
        <v>0</v>
      </c>
      <c r="BI110" s="230">
        <f>IF(N110="nulová",J110,0)</f>
        <v>0</v>
      </c>
      <c r="BJ110" s="22" t="s">
        <v>81</v>
      </c>
      <c r="BK110" s="230">
        <f>ROUND(I110*H110,2)</f>
        <v>0</v>
      </c>
      <c r="BL110" s="22" t="s">
        <v>160</v>
      </c>
      <c r="BM110" s="22" t="s">
        <v>1251</v>
      </c>
    </row>
    <row r="111" s="1" customFormat="1" ht="38.25" customHeight="1">
      <c r="B111" s="44"/>
      <c r="C111" s="219" t="s">
        <v>229</v>
      </c>
      <c r="D111" s="219" t="s">
        <v>155</v>
      </c>
      <c r="E111" s="220" t="s">
        <v>563</v>
      </c>
      <c r="F111" s="221" t="s">
        <v>564</v>
      </c>
      <c r="G111" s="222" t="s">
        <v>233</v>
      </c>
      <c r="H111" s="223">
        <v>0.0040000000000000001</v>
      </c>
      <c r="I111" s="224"/>
      <c r="J111" s="225">
        <f>ROUND(I111*H111,2)</f>
        <v>0</v>
      </c>
      <c r="K111" s="221" t="s">
        <v>159</v>
      </c>
      <c r="L111" s="70"/>
      <c r="M111" s="226" t="s">
        <v>21</v>
      </c>
      <c r="N111" s="227" t="s">
        <v>44</v>
      </c>
      <c r="O111" s="45"/>
      <c r="P111" s="228">
        <f>O111*H111</f>
        <v>0</v>
      </c>
      <c r="Q111" s="228">
        <v>0</v>
      </c>
      <c r="R111" s="228">
        <f>Q111*H111</f>
        <v>0</v>
      </c>
      <c r="S111" s="228">
        <v>0</v>
      </c>
      <c r="T111" s="229">
        <f>S111*H111</f>
        <v>0</v>
      </c>
      <c r="AR111" s="22" t="s">
        <v>160</v>
      </c>
      <c r="AT111" s="22" t="s">
        <v>155</v>
      </c>
      <c r="AU111" s="22" t="s">
        <v>83</v>
      </c>
      <c r="AY111" s="22" t="s">
        <v>153</v>
      </c>
      <c r="BE111" s="230">
        <f>IF(N111="základní",J111,0)</f>
        <v>0</v>
      </c>
      <c r="BF111" s="230">
        <f>IF(N111="snížená",J111,0)</f>
        <v>0</v>
      </c>
      <c r="BG111" s="230">
        <f>IF(N111="zákl. přenesená",J111,0)</f>
        <v>0</v>
      </c>
      <c r="BH111" s="230">
        <f>IF(N111="sníž. přenesená",J111,0)</f>
        <v>0</v>
      </c>
      <c r="BI111" s="230">
        <f>IF(N111="nulová",J111,0)</f>
        <v>0</v>
      </c>
      <c r="BJ111" s="22" t="s">
        <v>81</v>
      </c>
      <c r="BK111" s="230">
        <f>ROUND(I111*H111,2)</f>
        <v>0</v>
      </c>
      <c r="BL111" s="22" t="s">
        <v>160</v>
      </c>
      <c r="BM111" s="22" t="s">
        <v>1252</v>
      </c>
    </row>
    <row r="112" s="11" customFormat="1">
      <c r="B112" s="234"/>
      <c r="C112" s="235"/>
      <c r="D112" s="231" t="s">
        <v>181</v>
      </c>
      <c r="E112" s="235"/>
      <c r="F112" s="237" t="s">
        <v>1253</v>
      </c>
      <c r="G112" s="235"/>
      <c r="H112" s="238">
        <v>0.0040000000000000001</v>
      </c>
      <c r="I112" s="239"/>
      <c r="J112" s="235"/>
      <c r="K112" s="235"/>
      <c r="L112" s="240"/>
      <c r="M112" s="266"/>
      <c r="N112" s="267"/>
      <c r="O112" s="267"/>
      <c r="P112" s="267"/>
      <c r="Q112" s="267"/>
      <c r="R112" s="267"/>
      <c r="S112" s="267"/>
      <c r="T112" s="268"/>
      <c r="AT112" s="244" t="s">
        <v>181</v>
      </c>
      <c r="AU112" s="244" t="s">
        <v>83</v>
      </c>
      <c r="AV112" s="11" t="s">
        <v>83</v>
      </c>
      <c r="AW112" s="11" t="s">
        <v>6</v>
      </c>
      <c r="AX112" s="11" t="s">
        <v>81</v>
      </c>
      <c r="AY112" s="244" t="s">
        <v>153</v>
      </c>
    </row>
    <row r="113" s="1" customFormat="1" ht="6.96" customHeight="1">
      <c r="B113" s="65"/>
      <c r="C113" s="66"/>
      <c r="D113" s="66"/>
      <c r="E113" s="66"/>
      <c r="F113" s="66"/>
      <c r="G113" s="66"/>
      <c r="H113" s="66"/>
      <c r="I113" s="164"/>
      <c r="J113" s="66"/>
      <c r="K113" s="66"/>
      <c r="L113" s="70"/>
    </row>
  </sheetData>
  <sheetProtection sheet="1" autoFilter="0" formatColumns="0" formatRows="0" objects="1" scenarios="1" spinCount="100000" saltValue="xhVyCd3A7eBzIy/PduH68canstuCed8PEK/DmsPlaVCQ1SHcxM9rMfYKtGhzmfEmdH3bLyvguwQaeEne/G4ROA==" hashValue="ntqBxSkDVCtHLoLiDBpVmLzKAt6dTNmCT5uZ1S0W1peqR9BkLsTP2vlQhsEEGptWKRggDaTRXo0R9XogNZu/4A==" algorithmName="SHA-512" password="CC35"/>
  <autoFilter ref="C78:K112"/>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113</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1254</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ROUND(J81,2)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ROUND(SUM(BE81:BE124), 2)</f>
        <v>0</v>
      </c>
      <c r="G30" s="45"/>
      <c r="H30" s="45"/>
      <c r="I30" s="156">
        <v>0.20999999999999999</v>
      </c>
      <c r="J30" s="155">
        <f>ROUND(ROUND((SUM(BE81:BE124)), 2)*I30, 2)</f>
        <v>0</v>
      </c>
      <c r="K30" s="49"/>
    </row>
    <row r="31" s="1" customFormat="1" ht="14.4" customHeight="1">
      <c r="B31" s="44"/>
      <c r="C31" s="45"/>
      <c r="D31" s="45"/>
      <c r="E31" s="53" t="s">
        <v>45</v>
      </c>
      <c r="F31" s="155">
        <f>ROUND(SUM(BF81:BF124), 2)</f>
        <v>0</v>
      </c>
      <c r="G31" s="45"/>
      <c r="H31" s="45"/>
      <c r="I31" s="156">
        <v>0.14999999999999999</v>
      </c>
      <c r="J31" s="155">
        <f>ROUND(ROUND((SUM(BF81:BF124)), 2)*I31, 2)</f>
        <v>0</v>
      </c>
      <c r="K31" s="49"/>
    </row>
    <row r="32" hidden="1" s="1" customFormat="1" ht="14.4" customHeight="1">
      <c r="B32" s="44"/>
      <c r="C32" s="45"/>
      <c r="D32" s="45"/>
      <c r="E32" s="53" t="s">
        <v>46</v>
      </c>
      <c r="F32" s="155">
        <f>ROUND(SUM(BG81:BG124), 2)</f>
        <v>0</v>
      </c>
      <c r="G32" s="45"/>
      <c r="H32" s="45"/>
      <c r="I32" s="156">
        <v>0.20999999999999999</v>
      </c>
      <c r="J32" s="155">
        <v>0</v>
      </c>
      <c r="K32" s="49"/>
    </row>
    <row r="33" hidden="1" s="1" customFormat="1" ht="14.4" customHeight="1">
      <c r="B33" s="44"/>
      <c r="C33" s="45"/>
      <c r="D33" s="45"/>
      <c r="E33" s="53" t="s">
        <v>47</v>
      </c>
      <c r="F33" s="155">
        <f>ROUND(SUM(BH81:BH124), 2)</f>
        <v>0</v>
      </c>
      <c r="G33" s="45"/>
      <c r="H33" s="45"/>
      <c r="I33" s="156">
        <v>0.14999999999999999</v>
      </c>
      <c r="J33" s="155">
        <v>0</v>
      </c>
      <c r="K33" s="49"/>
    </row>
    <row r="34" hidden="1" s="1" customFormat="1" ht="14.4" customHeight="1">
      <c r="B34" s="44"/>
      <c r="C34" s="45"/>
      <c r="D34" s="45"/>
      <c r="E34" s="53" t="s">
        <v>48</v>
      </c>
      <c r="F34" s="155">
        <f>ROUND(SUM(BI81:BI124),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000_část 000 - 000_VEDLEJŠÍ ROZPOČTOVÉ NÁKLADY</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J81</f>
        <v>0</v>
      </c>
      <c r="K56" s="49"/>
      <c r="AU56" s="22" t="s">
        <v>126</v>
      </c>
    </row>
    <row r="57" s="7" customFormat="1" ht="24.96" customHeight="1">
      <c r="B57" s="175"/>
      <c r="C57" s="176"/>
      <c r="D57" s="177" t="s">
        <v>1255</v>
      </c>
      <c r="E57" s="178"/>
      <c r="F57" s="178"/>
      <c r="G57" s="178"/>
      <c r="H57" s="178"/>
      <c r="I57" s="179"/>
      <c r="J57" s="180">
        <f>J82</f>
        <v>0</v>
      </c>
      <c r="K57" s="181"/>
    </row>
    <row r="58" s="8" customFormat="1" ht="19.92" customHeight="1">
      <c r="B58" s="182"/>
      <c r="C58" s="183"/>
      <c r="D58" s="184" t="s">
        <v>1256</v>
      </c>
      <c r="E58" s="185"/>
      <c r="F58" s="185"/>
      <c r="G58" s="185"/>
      <c r="H58" s="185"/>
      <c r="I58" s="186"/>
      <c r="J58" s="187">
        <f>J83</f>
        <v>0</v>
      </c>
      <c r="K58" s="188"/>
    </row>
    <row r="59" s="8" customFormat="1" ht="19.92" customHeight="1">
      <c r="B59" s="182"/>
      <c r="C59" s="183"/>
      <c r="D59" s="184" t="s">
        <v>1257</v>
      </c>
      <c r="E59" s="185"/>
      <c r="F59" s="185"/>
      <c r="G59" s="185"/>
      <c r="H59" s="185"/>
      <c r="I59" s="186"/>
      <c r="J59" s="187">
        <f>J92</f>
        <v>0</v>
      </c>
      <c r="K59" s="188"/>
    </row>
    <row r="60" s="8" customFormat="1" ht="19.92" customHeight="1">
      <c r="B60" s="182"/>
      <c r="C60" s="183"/>
      <c r="D60" s="184" t="s">
        <v>1258</v>
      </c>
      <c r="E60" s="185"/>
      <c r="F60" s="185"/>
      <c r="G60" s="185"/>
      <c r="H60" s="185"/>
      <c r="I60" s="186"/>
      <c r="J60" s="187">
        <f>J113</f>
        <v>0</v>
      </c>
      <c r="K60" s="188"/>
    </row>
    <row r="61" s="8" customFormat="1" ht="19.92" customHeight="1">
      <c r="B61" s="182"/>
      <c r="C61" s="183"/>
      <c r="D61" s="184" t="s">
        <v>1259</v>
      </c>
      <c r="E61" s="185"/>
      <c r="F61" s="185"/>
      <c r="G61" s="185"/>
      <c r="H61" s="185"/>
      <c r="I61" s="186"/>
      <c r="J61" s="187">
        <f>J120</f>
        <v>0</v>
      </c>
      <c r="K61" s="188"/>
    </row>
    <row r="62" s="1" customFormat="1" ht="21.84" customHeight="1">
      <c r="B62" s="44"/>
      <c r="C62" s="45"/>
      <c r="D62" s="45"/>
      <c r="E62" s="45"/>
      <c r="F62" s="45"/>
      <c r="G62" s="45"/>
      <c r="H62" s="45"/>
      <c r="I62" s="142"/>
      <c r="J62" s="45"/>
      <c r="K62" s="49"/>
    </row>
    <row r="63" s="1" customFormat="1" ht="6.96" customHeight="1">
      <c r="B63" s="65"/>
      <c r="C63" s="66"/>
      <c r="D63" s="66"/>
      <c r="E63" s="66"/>
      <c r="F63" s="66"/>
      <c r="G63" s="66"/>
      <c r="H63" s="66"/>
      <c r="I63" s="164"/>
      <c r="J63" s="66"/>
      <c r="K63" s="67"/>
    </row>
    <row r="67" s="1" customFormat="1" ht="6.96" customHeight="1">
      <c r="B67" s="68"/>
      <c r="C67" s="69"/>
      <c r="D67" s="69"/>
      <c r="E67" s="69"/>
      <c r="F67" s="69"/>
      <c r="G67" s="69"/>
      <c r="H67" s="69"/>
      <c r="I67" s="167"/>
      <c r="J67" s="69"/>
      <c r="K67" s="69"/>
      <c r="L67" s="70"/>
    </row>
    <row r="68" s="1" customFormat="1" ht="36.96" customHeight="1">
      <c r="B68" s="44"/>
      <c r="C68" s="71" t="s">
        <v>137</v>
      </c>
      <c r="D68" s="72"/>
      <c r="E68" s="72"/>
      <c r="F68" s="72"/>
      <c r="G68" s="72"/>
      <c r="H68" s="72"/>
      <c r="I68" s="189"/>
      <c r="J68" s="72"/>
      <c r="K68" s="72"/>
      <c r="L68" s="70"/>
    </row>
    <row r="69" s="1" customFormat="1" ht="6.96" customHeight="1">
      <c r="B69" s="44"/>
      <c r="C69" s="72"/>
      <c r="D69" s="72"/>
      <c r="E69" s="72"/>
      <c r="F69" s="72"/>
      <c r="G69" s="72"/>
      <c r="H69" s="72"/>
      <c r="I69" s="189"/>
      <c r="J69" s="72"/>
      <c r="K69" s="72"/>
      <c r="L69" s="70"/>
    </row>
    <row r="70" s="1" customFormat="1" ht="14.4" customHeight="1">
      <c r="B70" s="44"/>
      <c r="C70" s="74" t="s">
        <v>18</v>
      </c>
      <c r="D70" s="72"/>
      <c r="E70" s="72"/>
      <c r="F70" s="72"/>
      <c r="G70" s="72"/>
      <c r="H70" s="72"/>
      <c r="I70" s="189"/>
      <c r="J70" s="72"/>
      <c r="K70" s="72"/>
      <c r="L70" s="70"/>
    </row>
    <row r="71" s="1" customFormat="1" ht="16.5" customHeight="1">
      <c r="B71" s="44"/>
      <c r="C71" s="72"/>
      <c r="D71" s="72"/>
      <c r="E71" s="190" t="str">
        <f>E7</f>
        <v>II/335 Uhlířské Janovice - Staňkovice, rekonstrukce vozovky a odstranění bodové závady</v>
      </c>
      <c r="F71" s="74"/>
      <c r="G71" s="74"/>
      <c r="H71" s="74"/>
      <c r="I71" s="189"/>
      <c r="J71" s="72"/>
      <c r="K71" s="72"/>
      <c r="L71" s="70"/>
    </row>
    <row r="72" s="1" customFormat="1" ht="14.4" customHeight="1">
      <c r="B72" s="44"/>
      <c r="C72" s="74" t="s">
        <v>120</v>
      </c>
      <c r="D72" s="72"/>
      <c r="E72" s="72"/>
      <c r="F72" s="72"/>
      <c r="G72" s="72"/>
      <c r="H72" s="72"/>
      <c r="I72" s="189"/>
      <c r="J72" s="72"/>
      <c r="K72" s="72"/>
      <c r="L72" s="70"/>
    </row>
    <row r="73" s="1" customFormat="1" ht="17.25" customHeight="1">
      <c r="B73" s="44"/>
      <c r="C73" s="72"/>
      <c r="D73" s="72"/>
      <c r="E73" s="80" t="str">
        <f>E9</f>
        <v>000_část 000 - 000_VEDLEJŠÍ ROZPOČTOVÉ NÁKLADY</v>
      </c>
      <c r="F73" s="72"/>
      <c r="G73" s="72"/>
      <c r="H73" s="72"/>
      <c r="I73" s="189"/>
      <c r="J73" s="72"/>
      <c r="K73" s="72"/>
      <c r="L73" s="70"/>
    </row>
    <row r="74" s="1" customFormat="1" ht="6.96" customHeight="1">
      <c r="B74" s="44"/>
      <c r="C74" s="72"/>
      <c r="D74" s="72"/>
      <c r="E74" s="72"/>
      <c r="F74" s="72"/>
      <c r="G74" s="72"/>
      <c r="H74" s="72"/>
      <c r="I74" s="189"/>
      <c r="J74" s="72"/>
      <c r="K74" s="72"/>
      <c r="L74" s="70"/>
    </row>
    <row r="75" s="1" customFormat="1" ht="18" customHeight="1">
      <c r="B75" s="44"/>
      <c r="C75" s="74" t="s">
        <v>23</v>
      </c>
      <c r="D75" s="72"/>
      <c r="E75" s="72"/>
      <c r="F75" s="191" t="str">
        <f>F12</f>
        <v>Katastrální obec Uhlířské janovice</v>
      </c>
      <c r="G75" s="72"/>
      <c r="H75" s="72"/>
      <c r="I75" s="192" t="s">
        <v>25</v>
      </c>
      <c r="J75" s="83" t="str">
        <f>IF(J12="","",J12)</f>
        <v>3. 11. 2017</v>
      </c>
      <c r="K75" s="72"/>
      <c r="L75" s="70"/>
    </row>
    <row r="76" s="1" customFormat="1" ht="6.96" customHeight="1">
      <c r="B76" s="44"/>
      <c r="C76" s="72"/>
      <c r="D76" s="72"/>
      <c r="E76" s="72"/>
      <c r="F76" s="72"/>
      <c r="G76" s="72"/>
      <c r="H76" s="72"/>
      <c r="I76" s="189"/>
      <c r="J76" s="72"/>
      <c r="K76" s="72"/>
      <c r="L76" s="70"/>
    </row>
    <row r="77" s="1" customFormat="1">
      <c r="B77" s="44"/>
      <c r="C77" s="74" t="s">
        <v>27</v>
      </c>
      <c r="D77" s="72"/>
      <c r="E77" s="72"/>
      <c r="F77" s="191" t="str">
        <f>E15</f>
        <v>Středočeský kraj</v>
      </c>
      <c r="G77" s="72"/>
      <c r="H77" s="72"/>
      <c r="I77" s="192" t="s">
        <v>33</v>
      </c>
      <c r="J77" s="191" t="str">
        <f>E21</f>
        <v>Pontex, spol. s r.o.</v>
      </c>
      <c r="K77" s="72"/>
      <c r="L77" s="70"/>
    </row>
    <row r="78" s="1" customFormat="1" ht="14.4" customHeight="1">
      <c r="B78" s="44"/>
      <c r="C78" s="74" t="s">
        <v>31</v>
      </c>
      <c r="D78" s="72"/>
      <c r="E78" s="72"/>
      <c r="F78" s="191" t="str">
        <f>IF(E18="","",E18)</f>
        <v/>
      </c>
      <c r="G78" s="72"/>
      <c r="H78" s="72"/>
      <c r="I78" s="189"/>
      <c r="J78" s="72"/>
      <c r="K78" s="72"/>
      <c r="L78" s="70"/>
    </row>
    <row r="79" s="1" customFormat="1" ht="10.32" customHeight="1">
      <c r="B79" s="44"/>
      <c r="C79" s="72"/>
      <c r="D79" s="72"/>
      <c r="E79" s="72"/>
      <c r="F79" s="72"/>
      <c r="G79" s="72"/>
      <c r="H79" s="72"/>
      <c r="I79" s="189"/>
      <c r="J79" s="72"/>
      <c r="K79" s="72"/>
      <c r="L79" s="70"/>
    </row>
    <row r="80" s="9" customFormat="1" ht="29.28" customHeight="1">
      <c r="B80" s="193"/>
      <c r="C80" s="194" t="s">
        <v>138</v>
      </c>
      <c r="D80" s="195" t="s">
        <v>58</v>
      </c>
      <c r="E80" s="195" t="s">
        <v>54</v>
      </c>
      <c r="F80" s="195" t="s">
        <v>139</v>
      </c>
      <c r="G80" s="195" t="s">
        <v>140</v>
      </c>
      <c r="H80" s="195" t="s">
        <v>141</v>
      </c>
      <c r="I80" s="196" t="s">
        <v>142</v>
      </c>
      <c r="J80" s="195" t="s">
        <v>124</v>
      </c>
      <c r="K80" s="197" t="s">
        <v>143</v>
      </c>
      <c r="L80" s="198"/>
      <c r="M80" s="100" t="s">
        <v>144</v>
      </c>
      <c r="N80" s="101" t="s">
        <v>43</v>
      </c>
      <c r="O80" s="101" t="s">
        <v>145</v>
      </c>
      <c r="P80" s="101" t="s">
        <v>146</v>
      </c>
      <c r="Q80" s="101" t="s">
        <v>147</v>
      </c>
      <c r="R80" s="101" t="s">
        <v>148</v>
      </c>
      <c r="S80" s="101" t="s">
        <v>149</v>
      </c>
      <c r="T80" s="102" t="s">
        <v>150</v>
      </c>
    </row>
    <row r="81" s="1" customFormat="1" ht="29.28" customHeight="1">
      <c r="B81" s="44"/>
      <c r="C81" s="106" t="s">
        <v>125</v>
      </c>
      <c r="D81" s="72"/>
      <c r="E81" s="72"/>
      <c r="F81" s="72"/>
      <c r="G81" s="72"/>
      <c r="H81" s="72"/>
      <c r="I81" s="189"/>
      <c r="J81" s="199">
        <f>BK81</f>
        <v>0</v>
      </c>
      <c r="K81" s="72"/>
      <c r="L81" s="70"/>
      <c r="M81" s="103"/>
      <c r="N81" s="104"/>
      <c r="O81" s="104"/>
      <c r="P81" s="200">
        <f>P82</f>
        <v>0</v>
      </c>
      <c r="Q81" s="104"/>
      <c r="R81" s="200">
        <f>R82</f>
        <v>0</v>
      </c>
      <c r="S81" s="104"/>
      <c r="T81" s="201">
        <f>T82</f>
        <v>0</v>
      </c>
      <c r="AT81" s="22" t="s">
        <v>72</v>
      </c>
      <c r="AU81" s="22" t="s">
        <v>126</v>
      </c>
      <c r="BK81" s="202">
        <f>BK82</f>
        <v>0</v>
      </c>
    </row>
    <row r="82" s="10" customFormat="1" ht="37.44" customHeight="1">
      <c r="B82" s="203"/>
      <c r="C82" s="204"/>
      <c r="D82" s="205" t="s">
        <v>72</v>
      </c>
      <c r="E82" s="206" t="s">
        <v>1260</v>
      </c>
      <c r="F82" s="206" t="s">
        <v>1261</v>
      </c>
      <c r="G82" s="204"/>
      <c r="H82" s="204"/>
      <c r="I82" s="207"/>
      <c r="J82" s="208">
        <f>BK82</f>
        <v>0</v>
      </c>
      <c r="K82" s="204"/>
      <c r="L82" s="209"/>
      <c r="M82" s="210"/>
      <c r="N82" s="211"/>
      <c r="O82" s="211"/>
      <c r="P82" s="212">
        <f>P83+P92+P113+P120</f>
        <v>0</v>
      </c>
      <c r="Q82" s="211"/>
      <c r="R82" s="212">
        <f>R83+R92+R113+R120</f>
        <v>0</v>
      </c>
      <c r="S82" s="211"/>
      <c r="T82" s="213">
        <f>T83+T92+T113+T120</f>
        <v>0</v>
      </c>
      <c r="AR82" s="214" t="s">
        <v>176</v>
      </c>
      <c r="AT82" s="215" t="s">
        <v>72</v>
      </c>
      <c r="AU82" s="215" t="s">
        <v>73</v>
      </c>
      <c r="AY82" s="214" t="s">
        <v>153</v>
      </c>
      <c r="BK82" s="216">
        <f>BK83+BK92+BK113+BK120</f>
        <v>0</v>
      </c>
    </row>
    <row r="83" s="10" customFormat="1" ht="19.92" customHeight="1">
      <c r="B83" s="203"/>
      <c r="C83" s="204"/>
      <c r="D83" s="205" t="s">
        <v>72</v>
      </c>
      <c r="E83" s="217" t="s">
        <v>1262</v>
      </c>
      <c r="F83" s="217" t="s">
        <v>1263</v>
      </c>
      <c r="G83" s="204"/>
      <c r="H83" s="204"/>
      <c r="I83" s="207"/>
      <c r="J83" s="218">
        <f>BK83</f>
        <v>0</v>
      </c>
      <c r="K83" s="204"/>
      <c r="L83" s="209"/>
      <c r="M83" s="210"/>
      <c r="N83" s="211"/>
      <c r="O83" s="211"/>
      <c r="P83" s="212">
        <f>SUM(P84:P91)</f>
        <v>0</v>
      </c>
      <c r="Q83" s="211"/>
      <c r="R83" s="212">
        <f>SUM(R84:R91)</f>
        <v>0</v>
      </c>
      <c r="S83" s="211"/>
      <c r="T83" s="213">
        <f>SUM(T84:T91)</f>
        <v>0</v>
      </c>
      <c r="AR83" s="214" t="s">
        <v>176</v>
      </c>
      <c r="AT83" s="215" t="s">
        <v>72</v>
      </c>
      <c r="AU83" s="215" t="s">
        <v>81</v>
      </c>
      <c r="AY83" s="214" t="s">
        <v>153</v>
      </c>
      <c r="BK83" s="216">
        <f>SUM(BK84:BK91)</f>
        <v>0</v>
      </c>
    </row>
    <row r="84" s="1" customFormat="1" ht="16.5" customHeight="1">
      <c r="B84" s="44"/>
      <c r="C84" s="219" t="s">
        <v>81</v>
      </c>
      <c r="D84" s="219" t="s">
        <v>155</v>
      </c>
      <c r="E84" s="220" t="s">
        <v>1264</v>
      </c>
      <c r="F84" s="221" t="s">
        <v>1265</v>
      </c>
      <c r="G84" s="222" t="s">
        <v>1266</v>
      </c>
      <c r="H84" s="223">
        <v>1</v>
      </c>
      <c r="I84" s="224"/>
      <c r="J84" s="225">
        <f>ROUND(I84*H84,2)</f>
        <v>0</v>
      </c>
      <c r="K84" s="221" t="s">
        <v>159</v>
      </c>
      <c r="L84" s="70"/>
      <c r="M84" s="226" t="s">
        <v>21</v>
      </c>
      <c r="N84" s="227" t="s">
        <v>44</v>
      </c>
      <c r="O84" s="45"/>
      <c r="P84" s="228">
        <f>O84*H84</f>
        <v>0</v>
      </c>
      <c r="Q84" s="228">
        <v>0</v>
      </c>
      <c r="R84" s="228">
        <f>Q84*H84</f>
        <v>0</v>
      </c>
      <c r="S84" s="228">
        <v>0</v>
      </c>
      <c r="T84" s="229">
        <f>S84*H84</f>
        <v>0</v>
      </c>
      <c r="AR84" s="22" t="s">
        <v>1267</v>
      </c>
      <c r="AT84" s="22" t="s">
        <v>155</v>
      </c>
      <c r="AU84" s="22" t="s">
        <v>83</v>
      </c>
      <c r="AY84" s="22" t="s">
        <v>153</v>
      </c>
      <c r="BE84" s="230">
        <f>IF(N84="základní",J84,0)</f>
        <v>0</v>
      </c>
      <c r="BF84" s="230">
        <f>IF(N84="snížená",J84,0)</f>
        <v>0</v>
      </c>
      <c r="BG84" s="230">
        <f>IF(N84="zákl. přenesená",J84,0)</f>
        <v>0</v>
      </c>
      <c r="BH84" s="230">
        <f>IF(N84="sníž. přenesená",J84,0)</f>
        <v>0</v>
      </c>
      <c r="BI84" s="230">
        <f>IF(N84="nulová",J84,0)</f>
        <v>0</v>
      </c>
      <c r="BJ84" s="22" t="s">
        <v>81</v>
      </c>
      <c r="BK84" s="230">
        <f>ROUND(I84*H84,2)</f>
        <v>0</v>
      </c>
      <c r="BL84" s="22" t="s">
        <v>1267</v>
      </c>
      <c r="BM84" s="22" t="s">
        <v>1268</v>
      </c>
    </row>
    <row r="85" s="1" customFormat="1">
      <c r="B85" s="44"/>
      <c r="C85" s="72"/>
      <c r="D85" s="231" t="s">
        <v>162</v>
      </c>
      <c r="E85" s="72"/>
      <c r="F85" s="232" t="s">
        <v>1269</v>
      </c>
      <c r="G85" s="72"/>
      <c r="H85" s="72"/>
      <c r="I85" s="189"/>
      <c r="J85" s="72"/>
      <c r="K85" s="72"/>
      <c r="L85" s="70"/>
      <c r="M85" s="233"/>
      <c r="N85" s="45"/>
      <c r="O85" s="45"/>
      <c r="P85" s="45"/>
      <c r="Q85" s="45"/>
      <c r="R85" s="45"/>
      <c r="S85" s="45"/>
      <c r="T85" s="93"/>
      <c r="AT85" s="22" t="s">
        <v>162</v>
      </c>
      <c r="AU85" s="22" t="s">
        <v>83</v>
      </c>
    </row>
    <row r="86" s="1" customFormat="1" ht="25.5" customHeight="1">
      <c r="B86" s="44"/>
      <c r="C86" s="219" t="s">
        <v>83</v>
      </c>
      <c r="D86" s="219" t="s">
        <v>155</v>
      </c>
      <c r="E86" s="220" t="s">
        <v>1270</v>
      </c>
      <c r="F86" s="221" t="s">
        <v>1271</v>
      </c>
      <c r="G86" s="222" t="s">
        <v>1266</v>
      </c>
      <c r="H86" s="223">
        <v>1</v>
      </c>
      <c r="I86" s="224"/>
      <c r="J86" s="225">
        <f>ROUND(I86*H86,2)</f>
        <v>0</v>
      </c>
      <c r="K86" s="221" t="s">
        <v>159</v>
      </c>
      <c r="L86" s="70"/>
      <c r="M86" s="226" t="s">
        <v>21</v>
      </c>
      <c r="N86" s="227" t="s">
        <v>44</v>
      </c>
      <c r="O86" s="45"/>
      <c r="P86" s="228">
        <f>O86*H86</f>
        <v>0</v>
      </c>
      <c r="Q86" s="228">
        <v>0</v>
      </c>
      <c r="R86" s="228">
        <f>Q86*H86</f>
        <v>0</v>
      </c>
      <c r="S86" s="228">
        <v>0</v>
      </c>
      <c r="T86" s="229">
        <f>S86*H86</f>
        <v>0</v>
      </c>
      <c r="AR86" s="22" t="s">
        <v>1267</v>
      </c>
      <c r="AT86" s="22" t="s">
        <v>155</v>
      </c>
      <c r="AU86" s="22" t="s">
        <v>83</v>
      </c>
      <c r="AY86" s="22" t="s">
        <v>153</v>
      </c>
      <c r="BE86" s="230">
        <f>IF(N86="základní",J86,0)</f>
        <v>0</v>
      </c>
      <c r="BF86" s="230">
        <f>IF(N86="snížená",J86,0)</f>
        <v>0</v>
      </c>
      <c r="BG86" s="230">
        <f>IF(N86="zákl. přenesená",J86,0)</f>
        <v>0</v>
      </c>
      <c r="BH86" s="230">
        <f>IF(N86="sníž. přenesená",J86,0)</f>
        <v>0</v>
      </c>
      <c r="BI86" s="230">
        <f>IF(N86="nulová",J86,0)</f>
        <v>0</v>
      </c>
      <c r="BJ86" s="22" t="s">
        <v>81</v>
      </c>
      <c r="BK86" s="230">
        <f>ROUND(I86*H86,2)</f>
        <v>0</v>
      </c>
      <c r="BL86" s="22" t="s">
        <v>1267</v>
      </c>
      <c r="BM86" s="22" t="s">
        <v>1272</v>
      </c>
    </row>
    <row r="87" s="1" customFormat="1" ht="16.5" customHeight="1">
      <c r="B87" s="44"/>
      <c r="C87" s="219" t="s">
        <v>167</v>
      </c>
      <c r="D87" s="219" t="s">
        <v>155</v>
      </c>
      <c r="E87" s="220" t="s">
        <v>1273</v>
      </c>
      <c r="F87" s="221" t="s">
        <v>1274</v>
      </c>
      <c r="G87" s="222" t="s">
        <v>1266</v>
      </c>
      <c r="H87" s="223">
        <v>1</v>
      </c>
      <c r="I87" s="224"/>
      <c r="J87" s="225">
        <f>ROUND(I87*H87,2)</f>
        <v>0</v>
      </c>
      <c r="K87" s="221" t="s">
        <v>159</v>
      </c>
      <c r="L87" s="70"/>
      <c r="M87" s="226" t="s">
        <v>21</v>
      </c>
      <c r="N87" s="227" t="s">
        <v>44</v>
      </c>
      <c r="O87" s="45"/>
      <c r="P87" s="228">
        <f>O87*H87</f>
        <v>0</v>
      </c>
      <c r="Q87" s="228">
        <v>0</v>
      </c>
      <c r="R87" s="228">
        <f>Q87*H87</f>
        <v>0</v>
      </c>
      <c r="S87" s="228">
        <v>0</v>
      </c>
      <c r="T87" s="229">
        <f>S87*H87</f>
        <v>0</v>
      </c>
      <c r="AR87" s="22" t="s">
        <v>1267</v>
      </c>
      <c r="AT87" s="22" t="s">
        <v>155</v>
      </c>
      <c r="AU87" s="22" t="s">
        <v>83</v>
      </c>
      <c r="AY87" s="22" t="s">
        <v>153</v>
      </c>
      <c r="BE87" s="230">
        <f>IF(N87="základní",J87,0)</f>
        <v>0</v>
      </c>
      <c r="BF87" s="230">
        <f>IF(N87="snížená",J87,0)</f>
        <v>0</v>
      </c>
      <c r="BG87" s="230">
        <f>IF(N87="zákl. přenesená",J87,0)</f>
        <v>0</v>
      </c>
      <c r="BH87" s="230">
        <f>IF(N87="sníž. přenesená",J87,0)</f>
        <v>0</v>
      </c>
      <c r="BI87" s="230">
        <f>IF(N87="nulová",J87,0)</f>
        <v>0</v>
      </c>
      <c r="BJ87" s="22" t="s">
        <v>81</v>
      </c>
      <c r="BK87" s="230">
        <f>ROUND(I87*H87,2)</f>
        <v>0</v>
      </c>
      <c r="BL87" s="22" t="s">
        <v>1267</v>
      </c>
      <c r="BM87" s="22" t="s">
        <v>1275</v>
      </c>
    </row>
    <row r="88" s="1" customFormat="1">
      <c r="B88" s="44"/>
      <c r="C88" s="72"/>
      <c r="D88" s="231" t="s">
        <v>162</v>
      </c>
      <c r="E88" s="72"/>
      <c r="F88" s="232" t="s">
        <v>1276</v>
      </c>
      <c r="G88" s="72"/>
      <c r="H88" s="72"/>
      <c r="I88" s="189"/>
      <c r="J88" s="72"/>
      <c r="K88" s="72"/>
      <c r="L88" s="70"/>
      <c r="M88" s="233"/>
      <c r="N88" s="45"/>
      <c r="O88" s="45"/>
      <c r="P88" s="45"/>
      <c r="Q88" s="45"/>
      <c r="R88" s="45"/>
      <c r="S88" s="45"/>
      <c r="T88" s="93"/>
      <c r="AT88" s="22" t="s">
        <v>162</v>
      </c>
      <c r="AU88" s="22" t="s">
        <v>83</v>
      </c>
    </row>
    <row r="89" s="1" customFormat="1" ht="25.5" customHeight="1">
      <c r="B89" s="44"/>
      <c r="C89" s="219" t="s">
        <v>160</v>
      </c>
      <c r="D89" s="219" t="s">
        <v>155</v>
      </c>
      <c r="E89" s="220" t="s">
        <v>1277</v>
      </c>
      <c r="F89" s="221" t="s">
        <v>1278</v>
      </c>
      <c r="G89" s="222" t="s">
        <v>1266</v>
      </c>
      <c r="H89" s="223">
        <v>1</v>
      </c>
      <c r="I89" s="224"/>
      <c r="J89" s="225">
        <f>ROUND(I89*H89,2)</f>
        <v>0</v>
      </c>
      <c r="K89" s="221" t="s">
        <v>159</v>
      </c>
      <c r="L89" s="70"/>
      <c r="M89" s="226" t="s">
        <v>21</v>
      </c>
      <c r="N89" s="227" t="s">
        <v>44</v>
      </c>
      <c r="O89" s="45"/>
      <c r="P89" s="228">
        <f>O89*H89</f>
        <v>0</v>
      </c>
      <c r="Q89" s="228">
        <v>0</v>
      </c>
      <c r="R89" s="228">
        <f>Q89*H89</f>
        <v>0</v>
      </c>
      <c r="S89" s="228">
        <v>0</v>
      </c>
      <c r="T89" s="229">
        <f>S89*H89</f>
        <v>0</v>
      </c>
      <c r="AR89" s="22" t="s">
        <v>1267</v>
      </c>
      <c r="AT89" s="22" t="s">
        <v>155</v>
      </c>
      <c r="AU89" s="22" t="s">
        <v>83</v>
      </c>
      <c r="AY89" s="22" t="s">
        <v>153</v>
      </c>
      <c r="BE89" s="230">
        <f>IF(N89="základní",J89,0)</f>
        <v>0</v>
      </c>
      <c r="BF89" s="230">
        <f>IF(N89="snížená",J89,0)</f>
        <v>0</v>
      </c>
      <c r="BG89" s="230">
        <f>IF(N89="zákl. přenesená",J89,0)</f>
        <v>0</v>
      </c>
      <c r="BH89" s="230">
        <f>IF(N89="sníž. přenesená",J89,0)</f>
        <v>0</v>
      </c>
      <c r="BI89" s="230">
        <f>IF(N89="nulová",J89,0)</f>
        <v>0</v>
      </c>
      <c r="BJ89" s="22" t="s">
        <v>81</v>
      </c>
      <c r="BK89" s="230">
        <f>ROUND(I89*H89,2)</f>
        <v>0</v>
      </c>
      <c r="BL89" s="22" t="s">
        <v>1267</v>
      </c>
      <c r="BM89" s="22" t="s">
        <v>1279</v>
      </c>
    </row>
    <row r="90" s="1" customFormat="1">
      <c r="B90" s="44"/>
      <c r="C90" s="72"/>
      <c r="D90" s="231" t="s">
        <v>162</v>
      </c>
      <c r="E90" s="72"/>
      <c r="F90" s="232" t="s">
        <v>1280</v>
      </c>
      <c r="G90" s="72"/>
      <c r="H90" s="72"/>
      <c r="I90" s="189"/>
      <c r="J90" s="72"/>
      <c r="K90" s="72"/>
      <c r="L90" s="70"/>
      <c r="M90" s="233"/>
      <c r="N90" s="45"/>
      <c r="O90" s="45"/>
      <c r="P90" s="45"/>
      <c r="Q90" s="45"/>
      <c r="R90" s="45"/>
      <c r="S90" s="45"/>
      <c r="T90" s="93"/>
      <c r="AT90" s="22" t="s">
        <v>162</v>
      </c>
      <c r="AU90" s="22" t="s">
        <v>83</v>
      </c>
    </row>
    <row r="91" s="1" customFormat="1" ht="25.5" customHeight="1">
      <c r="B91" s="44"/>
      <c r="C91" s="219" t="s">
        <v>176</v>
      </c>
      <c r="D91" s="219" t="s">
        <v>155</v>
      </c>
      <c r="E91" s="220" t="s">
        <v>1281</v>
      </c>
      <c r="F91" s="221" t="s">
        <v>1282</v>
      </c>
      <c r="G91" s="222" t="s">
        <v>1266</v>
      </c>
      <c r="H91" s="223">
        <v>1</v>
      </c>
      <c r="I91" s="224"/>
      <c r="J91" s="225">
        <f>ROUND(I91*H91,2)</f>
        <v>0</v>
      </c>
      <c r="K91" s="221" t="s">
        <v>159</v>
      </c>
      <c r="L91" s="70"/>
      <c r="M91" s="226" t="s">
        <v>21</v>
      </c>
      <c r="N91" s="227" t="s">
        <v>44</v>
      </c>
      <c r="O91" s="45"/>
      <c r="P91" s="228">
        <f>O91*H91</f>
        <v>0</v>
      </c>
      <c r="Q91" s="228">
        <v>0</v>
      </c>
      <c r="R91" s="228">
        <f>Q91*H91</f>
        <v>0</v>
      </c>
      <c r="S91" s="228">
        <v>0</v>
      </c>
      <c r="T91" s="229">
        <f>S91*H91</f>
        <v>0</v>
      </c>
      <c r="AR91" s="22" t="s">
        <v>1267</v>
      </c>
      <c r="AT91" s="22" t="s">
        <v>155</v>
      </c>
      <c r="AU91" s="22" t="s">
        <v>83</v>
      </c>
      <c r="AY91" s="22" t="s">
        <v>153</v>
      </c>
      <c r="BE91" s="230">
        <f>IF(N91="základní",J91,0)</f>
        <v>0</v>
      </c>
      <c r="BF91" s="230">
        <f>IF(N91="snížená",J91,0)</f>
        <v>0</v>
      </c>
      <c r="BG91" s="230">
        <f>IF(N91="zákl. přenesená",J91,0)</f>
        <v>0</v>
      </c>
      <c r="BH91" s="230">
        <f>IF(N91="sníž. přenesená",J91,0)</f>
        <v>0</v>
      </c>
      <c r="BI91" s="230">
        <f>IF(N91="nulová",J91,0)</f>
        <v>0</v>
      </c>
      <c r="BJ91" s="22" t="s">
        <v>81</v>
      </c>
      <c r="BK91" s="230">
        <f>ROUND(I91*H91,2)</f>
        <v>0</v>
      </c>
      <c r="BL91" s="22" t="s">
        <v>1267</v>
      </c>
      <c r="BM91" s="22" t="s">
        <v>1283</v>
      </c>
    </row>
    <row r="92" s="10" customFormat="1" ht="29.88" customHeight="1">
      <c r="B92" s="203"/>
      <c r="C92" s="204"/>
      <c r="D92" s="205" t="s">
        <v>72</v>
      </c>
      <c r="E92" s="217" t="s">
        <v>1284</v>
      </c>
      <c r="F92" s="217" t="s">
        <v>1285</v>
      </c>
      <c r="G92" s="204"/>
      <c r="H92" s="204"/>
      <c r="I92" s="207"/>
      <c r="J92" s="218">
        <f>BK92</f>
        <v>0</v>
      </c>
      <c r="K92" s="204"/>
      <c r="L92" s="209"/>
      <c r="M92" s="210"/>
      <c r="N92" s="211"/>
      <c r="O92" s="211"/>
      <c r="P92" s="212">
        <f>SUM(P93:P112)</f>
        <v>0</v>
      </c>
      <c r="Q92" s="211"/>
      <c r="R92" s="212">
        <f>SUM(R93:R112)</f>
        <v>0</v>
      </c>
      <c r="S92" s="211"/>
      <c r="T92" s="213">
        <f>SUM(T93:T112)</f>
        <v>0</v>
      </c>
      <c r="AR92" s="214" t="s">
        <v>176</v>
      </c>
      <c r="AT92" s="215" t="s">
        <v>72</v>
      </c>
      <c r="AU92" s="215" t="s">
        <v>81</v>
      </c>
      <c r="AY92" s="214" t="s">
        <v>153</v>
      </c>
      <c r="BK92" s="216">
        <f>SUM(BK93:BK112)</f>
        <v>0</v>
      </c>
    </row>
    <row r="93" s="1" customFormat="1" ht="25.5" customHeight="1">
      <c r="B93" s="44"/>
      <c r="C93" s="219" t="s">
        <v>184</v>
      </c>
      <c r="D93" s="219" t="s">
        <v>155</v>
      </c>
      <c r="E93" s="220" t="s">
        <v>1286</v>
      </c>
      <c r="F93" s="221" t="s">
        <v>1287</v>
      </c>
      <c r="G93" s="222" t="s">
        <v>1266</v>
      </c>
      <c r="H93" s="223">
        <v>1</v>
      </c>
      <c r="I93" s="224"/>
      <c r="J93" s="225">
        <f>ROUND(I93*H93,2)</f>
        <v>0</v>
      </c>
      <c r="K93" s="221" t="s">
        <v>159</v>
      </c>
      <c r="L93" s="70"/>
      <c r="M93" s="226" t="s">
        <v>21</v>
      </c>
      <c r="N93" s="227" t="s">
        <v>44</v>
      </c>
      <c r="O93" s="45"/>
      <c r="P93" s="228">
        <f>O93*H93</f>
        <v>0</v>
      </c>
      <c r="Q93" s="228">
        <v>0</v>
      </c>
      <c r="R93" s="228">
        <f>Q93*H93</f>
        <v>0</v>
      </c>
      <c r="S93" s="228">
        <v>0</v>
      </c>
      <c r="T93" s="229">
        <f>S93*H93</f>
        <v>0</v>
      </c>
      <c r="AR93" s="22" t="s">
        <v>1267</v>
      </c>
      <c r="AT93" s="22" t="s">
        <v>155</v>
      </c>
      <c r="AU93" s="22" t="s">
        <v>83</v>
      </c>
      <c r="AY93" s="22" t="s">
        <v>153</v>
      </c>
      <c r="BE93" s="230">
        <f>IF(N93="základní",J93,0)</f>
        <v>0</v>
      </c>
      <c r="BF93" s="230">
        <f>IF(N93="snížená",J93,0)</f>
        <v>0</v>
      </c>
      <c r="BG93" s="230">
        <f>IF(N93="zákl. přenesená",J93,0)</f>
        <v>0</v>
      </c>
      <c r="BH93" s="230">
        <f>IF(N93="sníž. přenesená",J93,0)</f>
        <v>0</v>
      </c>
      <c r="BI93" s="230">
        <f>IF(N93="nulová",J93,0)</f>
        <v>0</v>
      </c>
      <c r="BJ93" s="22" t="s">
        <v>81</v>
      </c>
      <c r="BK93" s="230">
        <f>ROUND(I93*H93,2)</f>
        <v>0</v>
      </c>
      <c r="BL93" s="22" t="s">
        <v>1267</v>
      </c>
      <c r="BM93" s="22" t="s">
        <v>1288</v>
      </c>
    </row>
    <row r="94" s="1" customFormat="1">
      <c r="B94" s="44"/>
      <c r="C94" s="72"/>
      <c r="D94" s="231" t="s">
        <v>162</v>
      </c>
      <c r="E94" s="72"/>
      <c r="F94" s="232" t="s">
        <v>1289</v>
      </c>
      <c r="G94" s="72"/>
      <c r="H94" s="72"/>
      <c r="I94" s="189"/>
      <c r="J94" s="72"/>
      <c r="K94" s="72"/>
      <c r="L94" s="70"/>
      <c r="M94" s="233"/>
      <c r="N94" s="45"/>
      <c r="O94" s="45"/>
      <c r="P94" s="45"/>
      <c r="Q94" s="45"/>
      <c r="R94" s="45"/>
      <c r="S94" s="45"/>
      <c r="T94" s="93"/>
      <c r="AT94" s="22" t="s">
        <v>162</v>
      </c>
      <c r="AU94" s="22" t="s">
        <v>83</v>
      </c>
    </row>
    <row r="95" s="1" customFormat="1" ht="16.5" customHeight="1">
      <c r="B95" s="44"/>
      <c r="C95" s="219" t="s">
        <v>189</v>
      </c>
      <c r="D95" s="219" t="s">
        <v>155</v>
      </c>
      <c r="E95" s="220" t="s">
        <v>1290</v>
      </c>
      <c r="F95" s="221" t="s">
        <v>1291</v>
      </c>
      <c r="G95" s="222" t="s">
        <v>1266</v>
      </c>
      <c r="H95" s="223">
        <v>1</v>
      </c>
      <c r="I95" s="224"/>
      <c r="J95" s="225">
        <f>ROUND(I95*H95,2)</f>
        <v>0</v>
      </c>
      <c r="K95" s="221" t="s">
        <v>159</v>
      </c>
      <c r="L95" s="70"/>
      <c r="M95" s="226" t="s">
        <v>21</v>
      </c>
      <c r="N95" s="227" t="s">
        <v>44</v>
      </c>
      <c r="O95" s="45"/>
      <c r="P95" s="228">
        <f>O95*H95</f>
        <v>0</v>
      </c>
      <c r="Q95" s="228">
        <v>0</v>
      </c>
      <c r="R95" s="228">
        <f>Q95*H95</f>
        <v>0</v>
      </c>
      <c r="S95" s="228">
        <v>0</v>
      </c>
      <c r="T95" s="229">
        <f>S95*H95</f>
        <v>0</v>
      </c>
      <c r="AR95" s="22" t="s">
        <v>1267</v>
      </c>
      <c r="AT95" s="22" t="s">
        <v>155</v>
      </c>
      <c r="AU95" s="22" t="s">
        <v>83</v>
      </c>
      <c r="AY95" s="22" t="s">
        <v>153</v>
      </c>
      <c r="BE95" s="230">
        <f>IF(N95="základní",J95,0)</f>
        <v>0</v>
      </c>
      <c r="BF95" s="230">
        <f>IF(N95="snížená",J95,0)</f>
        <v>0</v>
      </c>
      <c r="BG95" s="230">
        <f>IF(N95="zákl. přenesená",J95,0)</f>
        <v>0</v>
      </c>
      <c r="BH95" s="230">
        <f>IF(N95="sníž. přenesená",J95,0)</f>
        <v>0</v>
      </c>
      <c r="BI95" s="230">
        <f>IF(N95="nulová",J95,0)</f>
        <v>0</v>
      </c>
      <c r="BJ95" s="22" t="s">
        <v>81</v>
      </c>
      <c r="BK95" s="230">
        <f>ROUND(I95*H95,2)</f>
        <v>0</v>
      </c>
      <c r="BL95" s="22" t="s">
        <v>1267</v>
      </c>
      <c r="BM95" s="22" t="s">
        <v>1292</v>
      </c>
    </row>
    <row r="96" s="1" customFormat="1">
      <c r="B96" s="44"/>
      <c r="C96" s="72"/>
      <c r="D96" s="231" t="s">
        <v>162</v>
      </c>
      <c r="E96" s="72"/>
      <c r="F96" s="232" t="s">
        <v>1289</v>
      </c>
      <c r="G96" s="72"/>
      <c r="H96" s="72"/>
      <c r="I96" s="189"/>
      <c r="J96" s="72"/>
      <c r="K96" s="72"/>
      <c r="L96" s="70"/>
      <c r="M96" s="233"/>
      <c r="N96" s="45"/>
      <c r="O96" s="45"/>
      <c r="P96" s="45"/>
      <c r="Q96" s="45"/>
      <c r="R96" s="45"/>
      <c r="S96" s="45"/>
      <c r="T96" s="93"/>
      <c r="AT96" s="22" t="s">
        <v>162</v>
      </c>
      <c r="AU96" s="22" t="s">
        <v>83</v>
      </c>
    </row>
    <row r="97" s="1" customFormat="1" ht="16.5" customHeight="1">
      <c r="B97" s="44"/>
      <c r="C97" s="219" t="s">
        <v>196</v>
      </c>
      <c r="D97" s="219" t="s">
        <v>155</v>
      </c>
      <c r="E97" s="220" t="s">
        <v>1293</v>
      </c>
      <c r="F97" s="221" t="s">
        <v>1294</v>
      </c>
      <c r="G97" s="222" t="s">
        <v>1266</v>
      </c>
      <c r="H97" s="223">
        <v>1</v>
      </c>
      <c r="I97" s="224"/>
      <c r="J97" s="225">
        <f>ROUND(I97*H97,2)</f>
        <v>0</v>
      </c>
      <c r="K97" s="221" t="s">
        <v>159</v>
      </c>
      <c r="L97" s="70"/>
      <c r="M97" s="226" t="s">
        <v>21</v>
      </c>
      <c r="N97" s="227" t="s">
        <v>44</v>
      </c>
      <c r="O97" s="45"/>
      <c r="P97" s="228">
        <f>O97*H97</f>
        <v>0</v>
      </c>
      <c r="Q97" s="228">
        <v>0</v>
      </c>
      <c r="R97" s="228">
        <f>Q97*H97</f>
        <v>0</v>
      </c>
      <c r="S97" s="228">
        <v>0</v>
      </c>
      <c r="T97" s="229">
        <f>S97*H97</f>
        <v>0</v>
      </c>
      <c r="AR97" s="22" t="s">
        <v>1267</v>
      </c>
      <c r="AT97" s="22" t="s">
        <v>155</v>
      </c>
      <c r="AU97" s="22" t="s">
        <v>83</v>
      </c>
      <c r="AY97" s="22" t="s">
        <v>153</v>
      </c>
      <c r="BE97" s="230">
        <f>IF(N97="základní",J97,0)</f>
        <v>0</v>
      </c>
      <c r="BF97" s="230">
        <f>IF(N97="snížená",J97,0)</f>
        <v>0</v>
      </c>
      <c r="BG97" s="230">
        <f>IF(N97="zákl. přenesená",J97,0)</f>
        <v>0</v>
      </c>
      <c r="BH97" s="230">
        <f>IF(N97="sníž. přenesená",J97,0)</f>
        <v>0</v>
      </c>
      <c r="BI97" s="230">
        <f>IF(N97="nulová",J97,0)</f>
        <v>0</v>
      </c>
      <c r="BJ97" s="22" t="s">
        <v>81</v>
      </c>
      <c r="BK97" s="230">
        <f>ROUND(I97*H97,2)</f>
        <v>0</v>
      </c>
      <c r="BL97" s="22" t="s">
        <v>1267</v>
      </c>
      <c r="BM97" s="22" t="s">
        <v>1295</v>
      </c>
    </row>
    <row r="98" s="1" customFormat="1">
      <c r="B98" s="44"/>
      <c r="C98" s="72"/>
      <c r="D98" s="231" t="s">
        <v>162</v>
      </c>
      <c r="E98" s="72"/>
      <c r="F98" s="232" t="s">
        <v>1289</v>
      </c>
      <c r="G98" s="72"/>
      <c r="H98" s="72"/>
      <c r="I98" s="189"/>
      <c r="J98" s="72"/>
      <c r="K98" s="72"/>
      <c r="L98" s="70"/>
      <c r="M98" s="233"/>
      <c r="N98" s="45"/>
      <c r="O98" s="45"/>
      <c r="P98" s="45"/>
      <c r="Q98" s="45"/>
      <c r="R98" s="45"/>
      <c r="S98" s="45"/>
      <c r="T98" s="93"/>
      <c r="AT98" s="22" t="s">
        <v>162</v>
      </c>
      <c r="AU98" s="22" t="s">
        <v>83</v>
      </c>
    </row>
    <row r="99" s="1" customFormat="1" ht="25.5" customHeight="1">
      <c r="B99" s="44"/>
      <c r="C99" s="219" t="s">
        <v>202</v>
      </c>
      <c r="D99" s="219" t="s">
        <v>155</v>
      </c>
      <c r="E99" s="220" t="s">
        <v>1296</v>
      </c>
      <c r="F99" s="221" t="s">
        <v>1297</v>
      </c>
      <c r="G99" s="222" t="s">
        <v>1266</v>
      </c>
      <c r="H99" s="223">
        <v>1</v>
      </c>
      <c r="I99" s="224"/>
      <c r="J99" s="225">
        <f>ROUND(I99*H99,2)</f>
        <v>0</v>
      </c>
      <c r="K99" s="221" t="s">
        <v>159</v>
      </c>
      <c r="L99" s="70"/>
      <c r="M99" s="226" t="s">
        <v>21</v>
      </c>
      <c r="N99" s="227" t="s">
        <v>44</v>
      </c>
      <c r="O99" s="45"/>
      <c r="P99" s="228">
        <f>O99*H99</f>
        <v>0</v>
      </c>
      <c r="Q99" s="228">
        <v>0</v>
      </c>
      <c r="R99" s="228">
        <f>Q99*H99</f>
        <v>0</v>
      </c>
      <c r="S99" s="228">
        <v>0</v>
      </c>
      <c r="T99" s="229">
        <f>S99*H99</f>
        <v>0</v>
      </c>
      <c r="AR99" s="22" t="s">
        <v>1267</v>
      </c>
      <c r="AT99" s="22" t="s">
        <v>155</v>
      </c>
      <c r="AU99" s="22" t="s">
        <v>83</v>
      </c>
      <c r="AY99" s="22" t="s">
        <v>153</v>
      </c>
      <c r="BE99" s="230">
        <f>IF(N99="základní",J99,0)</f>
        <v>0</v>
      </c>
      <c r="BF99" s="230">
        <f>IF(N99="snížená",J99,0)</f>
        <v>0</v>
      </c>
      <c r="BG99" s="230">
        <f>IF(N99="zákl. přenesená",J99,0)</f>
        <v>0</v>
      </c>
      <c r="BH99" s="230">
        <f>IF(N99="sníž. přenesená",J99,0)</f>
        <v>0</v>
      </c>
      <c r="BI99" s="230">
        <f>IF(N99="nulová",J99,0)</f>
        <v>0</v>
      </c>
      <c r="BJ99" s="22" t="s">
        <v>81</v>
      </c>
      <c r="BK99" s="230">
        <f>ROUND(I99*H99,2)</f>
        <v>0</v>
      </c>
      <c r="BL99" s="22" t="s">
        <v>1267</v>
      </c>
      <c r="BM99" s="22" t="s">
        <v>1298</v>
      </c>
    </row>
    <row r="100" s="1" customFormat="1">
      <c r="B100" s="44"/>
      <c r="C100" s="72"/>
      <c r="D100" s="231" t="s">
        <v>162</v>
      </c>
      <c r="E100" s="72"/>
      <c r="F100" s="232" t="s">
        <v>1289</v>
      </c>
      <c r="G100" s="72"/>
      <c r="H100" s="72"/>
      <c r="I100" s="189"/>
      <c r="J100" s="72"/>
      <c r="K100" s="72"/>
      <c r="L100" s="70"/>
      <c r="M100" s="233"/>
      <c r="N100" s="45"/>
      <c r="O100" s="45"/>
      <c r="P100" s="45"/>
      <c r="Q100" s="45"/>
      <c r="R100" s="45"/>
      <c r="S100" s="45"/>
      <c r="T100" s="93"/>
      <c r="AT100" s="22" t="s">
        <v>162</v>
      </c>
      <c r="AU100" s="22" t="s">
        <v>83</v>
      </c>
    </row>
    <row r="101" s="1" customFormat="1" ht="25.5" customHeight="1">
      <c r="B101" s="44"/>
      <c r="C101" s="219" t="s">
        <v>208</v>
      </c>
      <c r="D101" s="219" t="s">
        <v>155</v>
      </c>
      <c r="E101" s="220" t="s">
        <v>1299</v>
      </c>
      <c r="F101" s="221" t="s">
        <v>1300</v>
      </c>
      <c r="G101" s="222" t="s">
        <v>1266</v>
      </c>
      <c r="H101" s="223">
        <v>1</v>
      </c>
      <c r="I101" s="224"/>
      <c r="J101" s="225">
        <f>ROUND(I101*H101,2)</f>
        <v>0</v>
      </c>
      <c r="K101" s="221" t="s">
        <v>159</v>
      </c>
      <c r="L101" s="70"/>
      <c r="M101" s="226" t="s">
        <v>21</v>
      </c>
      <c r="N101" s="227" t="s">
        <v>44</v>
      </c>
      <c r="O101" s="45"/>
      <c r="P101" s="228">
        <f>O101*H101</f>
        <v>0</v>
      </c>
      <c r="Q101" s="228">
        <v>0</v>
      </c>
      <c r="R101" s="228">
        <f>Q101*H101</f>
        <v>0</v>
      </c>
      <c r="S101" s="228">
        <v>0</v>
      </c>
      <c r="T101" s="229">
        <f>S101*H101</f>
        <v>0</v>
      </c>
      <c r="AR101" s="22" t="s">
        <v>1267</v>
      </c>
      <c r="AT101" s="22" t="s">
        <v>155</v>
      </c>
      <c r="AU101" s="22" t="s">
        <v>83</v>
      </c>
      <c r="AY101" s="22" t="s">
        <v>153</v>
      </c>
      <c r="BE101" s="230">
        <f>IF(N101="základní",J101,0)</f>
        <v>0</v>
      </c>
      <c r="BF101" s="230">
        <f>IF(N101="snížená",J101,0)</f>
        <v>0</v>
      </c>
      <c r="BG101" s="230">
        <f>IF(N101="zákl. přenesená",J101,0)</f>
        <v>0</v>
      </c>
      <c r="BH101" s="230">
        <f>IF(N101="sníž. přenesená",J101,0)</f>
        <v>0</v>
      </c>
      <c r="BI101" s="230">
        <f>IF(N101="nulová",J101,0)</f>
        <v>0</v>
      </c>
      <c r="BJ101" s="22" t="s">
        <v>81</v>
      </c>
      <c r="BK101" s="230">
        <f>ROUND(I101*H101,2)</f>
        <v>0</v>
      </c>
      <c r="BL101" s="22" t="s">
        <v>1267</v>
      </c>
      <c r="BM101" s="22" t="s">
        <v>1301</v>
      </c>
    </row>
    <row r="102" s="1" customFormat="1">
      <c r="B102" s="44"/>
      <c r="C102" s="72"/>
      <c r="D102" s="231" t="s">
        <v>162</v>
      </c>
      <c r="E102" s="72"/>
      <c r="F102" s="232" t="s">
        <v>1289</v>
      </c>
      <c r="G102" s="72"/>
      <c r="H102" s="72"/>
      <c r="I102" s="189"/>
      <c r="J102" s="72"/>
      <c r="K102" s="72"/>
      <c r="L102" s="70"/>
      <c r="M102" s="233"/>
      <c r="N102" s="45"/>
      <c r="O102" s="45"/>
      <c r="P102" s="45"/>
      <c r="Q102" s="45"/>
      <c r="R102" s="45"/>
      <c r="S102" s="45"/>
      <c r="T102" s="93"/>
      <c r="AT102" s="22" t="s">
        <v>162</v>
      </c>
      <c r="AU102" s="22" t="s">
        <v>83</v>
      </c>
    </row>
    <row r="103" s="1" customFormat="1" ht="25.5" customHeight="1">
      <c r="B103" s="44"/>
      <c r="C103" s="219" t="s">
        <v>213</v>
      </c>
      <c r="D103" s="219" t="s">
        <v>155</v>
      </c>
      <c r="E103" s="220" t="s">
        <v>1302</v>
      </c>
      <c r="F103" s="221" t="s">
        <v>1303</v>
      </c>
      <c r="G103" s="222" t="s">
        <v>1266</v>
      </c>
      <c r="H103" s="223">
        <v>1</v>
      </c>
      <c r="I103" s="224"/>
      <c r="J103" s="225">
        <f>ROUND(I103*H103,2)</f>
        <v>0</v>
      </c>
      <c r="K103" s="221" t="s">
        <v>159</v>
      </c>
      <c r="L103" s="70"/>
      <c r="M103" s="226" t="s">
        <v>21</v>
      </c>
      <c r="N103" s="227" t="s">
        <v>44</v>
      </c>
      <c r="O103" s="45"/>
      <c r="P103" s="228">
        <f>O103*H103</f>
        <v>0</v>
      </c>
      <c r="Q103" s="228">
        <v>0</v>
      </c>
      <c r="R103" s="228">
        <f>Q103*H103</f>
        <v>0</v>
      </c>
      <c r="S103" s="228">
        <v>0</v>
      </c>
      <c r="T103" s="229">
        <f>S103*H103</f>
        <v>0</v>
      </c>
      <c r="AR103" s="22" t="s">
        <v>1267</v>
      </c>
      <c r="AT103" s="22" t="s">
        <v>155</v>
      </c>
      <c r="AU103" s="22" t="s">
        <v>83</v>
      </c>
      <c r="AY103" s="22" t="s">
        <v>153</v>
      </c>
      <c r="BE103" s="230">
        <f>IF(N103="základní",J103,0)</f>
        <v>0</v>
      </c>
      <c r="BF103" s="230">
        <f>IF(N103="snížená",J103,0)</f>
        <v>0</v>
      </c>
      <c r="BG103" s="230">
        <f>IF(N103="zákl. přenesená",J103,0)</f>
        <v>0</v>
      </c>
      <c r="BH103" s="230">
        <f>IF(N103="sníž. přenesená",J103,0)</f>
        <v>0</v>
      </c>
      <c r="BI103" s="230">
        <f>IF(N103="nulová",J103,0)</f>
        <v>0</v>
      </c>
      <c r="BJ103" s="22" t="s">
        <v>81</v>
      </c>
      <c r="BK103" s="230">
        <f>ROUND(I103*H103,2)</f>
        <v>0</v>
      </c>
      <c r="BL103" s="22" t="s">
        <v>1267</v>
      </c>
      <c r="BM103" s="22" t="s">
        <v>1304</v>
      </c>
    </row>
    <row r="104" s="1" customFormat="1">
      <c r="B104" s="44"/>
      <c r="C104" s="72"/>
      <c r="D104" s="231" t="s">
        <v>162</v>
      </c>
      <c r="E104" s="72"/>
      <c r="F104" s="232" t="s">
        <v>1289</v>
      </c>
      <c r="G104" s="72"/>
      <c r="H104" s="72"/>
      <c r="I104" s="189"/>
      <c r="J104" s="72"/>
      <c r="K104" s="72"/>
      <c r="L104" s="70"/>
      <c r="M104" s="233"/>
      <c r="N104" s="45"/>
      <c r="O104" s="45"/>
      <c r="P104" s="45"/>
      <c r="Q104" s="45"/>
      <c r="R104" s="45"/>
      <c r="S104" s="45"/>
      <c r="T104" s="93"/>
      <c r="AT104" s="22" t="s">
        <v>162</v>
      </c>
      <c r="AU104" s="22" t="s">
        <v>83</v>
      </c>
    </row>
    <row r="105" s="1" customFormat="1" ht="16.5" customHeight="1">
      <c r="B105" s="44"/>
      <c r="C105" s="219" t="s">
        <v>219</v>
      </c>
      <c r="D105" s="219" t="s">
        <v>155</v>
      </c>
      <c r="E105" s="220" t="s">
        <v>1305</v>
      </c>
      <c r="F105" s="221" t="s">
        <v>1306</v>
      </c>
      <c r="G105" s="222" t="s">
        <v>1266</v>
      </c>
      <c r="H105" s="223">
        <v>1</v>
      </c>
      <c r="I105" s="224"/>
      <c r="J105" s="225">
        <f>ROUND(I105*H105,2)</f>
        <v>0</v>
      </c>
      <c r="K105" s="221" t="s">
        <v>159</v>
      </c>
      <c r="L105" s="70"/>
      <c r="M105" s="226" t="s">
        <v>21</v>
      </c>
      <c r="N105" s="227" t="s">
        <v>44</v>
      </c>
      <c r="O105" s="45"/>
      <c r="P105" s="228">
        <f>O105*H105</f>
        <v>0</v>
      </c>
      <c r="Q105" s="228">
        <v>0</v>
      </c>
      <c r="R105" s="228">
        <f>Q105*H105</f>
        <v>0</v>
      </c>
      <c r="S105" s="228">
        <v>0</v>
      </c>
      <c r="T105" s="229">
        <f>S105*H105</f>
        <v>0</v>
      </c>
      <c r="AR105" s="22" t="s">
        <v>1267</v>
      </c>
      <c r="AT105" s="22" t="s">
        <v>155</v>
      </c>
      <c r="AU105" s="22" t="s">
        <v>83</v>
      </c>
      <c r="AY105" s="22" t="s">
        <v>153</v>
      </c>
      <c r="BE105" s="230">
        <f>IF(N105="základní",J105,0)</f>
        <v>0</v>
      </c>
      <c r="BF105" s="230">
        <f>IF(N105="snížená",J105,0)</f>
        <v>0</v>
      </c>
      <c r="BG105" s="230">
        <f>IF(N105="zákl. přenesená",J105,0)</f>
        <v>0</v>
      </c>
      <c r="BH105" s="230">
        <f>IF(N105="sníž. přenesená",J105,0)</f>
        <v>0</v>
      </c>
      <c r="BI105" s="230">
        <f>IF(N105="nulová",J105,0)</f>
        <v>0</v>
      </c>
      <c r="BJ105" s="22" t="s">
        <v>81</v>
      </c>
      <c r="BK105" s="230">
        <f>ROUND(I105*H105,2)</f>
        <v>0</v>
      </c>
      <c r="BL105" s="22" t="s">
        <v>1267</v>
      </c>
      <c r="BM105" s="22" t="s">
        <v>1307</v>
      </c>
    </row>
    <row r="106" s="1" customFormat="1">
      <c r="B106" s="44"/>
      <c r="C106" s="72"/>
      <c r="D106" s="231" t="s">
        <v>162</v>
      </c>
      <c r="E106" s="72"/>
      <c r="F106" s="232" t="s">
        <v>1289</v>
      </c>
      <c r="G106" s="72"/>
      <c r="H106" s="72"/>
      <c r="I106" s="189"/>
      <c r="J106" s="72"/>
      <c r="K106" s="72"/>
      <c r="L106" s="70"/>
      <c r="M106" s="233"/>
      <c r="N106" s="45"/>
      <c r="O106" s="45"/>
      <c r="P106" s="45"/>
      <c r="Q106" s="45"/>
      <c r="R106" s="45"/>
      <c r="S106" s="45"/>
      <c r="T106" s="93"/>
      <c r="AT106" s="22" t="s">
        <v>162</v>
      </c>
      <c r="AU106" s="22" t="s">
        <v>83</v>
      </c>
    </row>
    <row r="107" s="1" customFormat="1" ht="16.5" customHeight="1">
      <c r="B107" s="44"/>
      <c r="C107" s="219" t="s">
        <v>223</v>
      </c>
      <c r="D107" s="219" t="s">
        <v>155</v>
      </c>
      <c r="E107" s="220" t="s">
        <v>1308</v>
      </c>
      <c r="F107" s="221" t="s">
        <v>1309</v>
      </c>
      <c r="G107" s="222" t="s">
        <v>1266</v>
      </c>
      <c r="H107" s="223">
        <v>3</v>
      </c>
      <c r="I107" s="224"/>
      <c r="J107" s="225">
        <f>ROUND(I107*H107,2)</f>
        <v>0</v>
      </c>
      <c r="K107" s="221" t="s">
        <v>159</v>
      </c>
      <c r="L107" s="70"/>
      <c r="M107" s="226" t="s">
        <v>21</v>
      </c>
      <c r="N107" s="227" t="s">
        <v>44</v>
      </c>
      <c r="O107" s="45"/>
      <c r="P107" s="228">
        <f>O107*H107</f>
        <v>0</v>
      </c>
      <c r="Q107" s="228">
        <v>0</v>
      </c>
      <c r="R107" s="228">
        <f>Q107*H107</f>
        <v>0</v>
      </c>
      <c r="S107" s="228">
        <v>0</v>
      </c>
      <c r="T107" s="229">
        <f>S107*H107</f>
        <v>0</v>
      </c>
      <c r="AR107" s="22" t="s">
        <v>1267</v>
      </c>
      <c r="AT107" s="22" t="s">
        <v>155</v>
      </c>
      <c r="AU107" s="22" t="s">
        <v>83</v>
      </c>
      <c r="AY107" s="22" t="s">
        <v>153</v>
      </c>
      <c r="BE107" s="230">
        <f>IF(N107="základní",J107,0)</f>
        <v>0</v>
      </c>
      <c r="BF107" s="230">
        <f>IF(N107="snížená",J107,0)</f>
        <v>0</v>
      </c>
      <c r="BG107" s="230">
        <f>IF(N107="zákl. přenesená",J107,0)</f>
        <v>0</v>
      </c>
      <c r="BH107" s="230">
        <f>IF(N107="sníž. přenesená",J107,0)</f>
        <v>0</v>
      </c>
      <c r="BI107" s="230">
        <f>IF(N107="nulová",J107,0)</f>
        <v>0</v>
      </c>
      <c r="BJ107" s="22" t="s">
        <v>81</v>
      </c>
      <c r="BK107" s="230">
        <f>ROUND(I107*H107,2)</f>
        <v>0</v>
      </c>
      <c r="BL107" s="22" t="s">
        <v>1267</v>
      </c>
      <c r="BM107" s="22" t="s">
        <v>1310</v>
      </c>
    </row>
    <row r="108" s="1" customFormat="1">
      <c r="B108" s="44"/>
      <c r="C108" s="72"/>
      <c r="D108" s="231" t="s">
        <v>162</v>
      </c>
      <c r="E108" s="72"/>
      <c r="F108" s="232" t="s">
        <v>1289</v>
      </c>
      <c r="G108" s="72"/>
      <c r="H108" s="72"/>
      <c r="I108" s="189"/>
      <c r="J108" s="72"/>
      <c r="K108" s="72"/>
      <c r="L108" s="70"/>
      <c r="M108" s="233"/>
      <c r="N108" s="45"/>
      <c r="O108" s="45"/>
      <c r="P108" s="45"/>
      <c r="Q108" s="45"/>
      <c r="R108" s="45"/>
      <c r="S108" s="45"/>
      <c r="T108" s="93"/>
      <c r="AT108" s="22" t="s">
        <v>162</v>
      </c>
      <c r="AU108" s="22" t="s">
        <v>83</v>
      </c>
    </row>
    <row r="109" s="1" customFormat="1" ht="16.5" customHeight="1">
      <c r="B109" s="44"/>
      <c r="C109" s="219" t="s">
        <v>229</v>
      </c>
      <c r="D109" s="219" t="s">
        <v>155</v>
      </c>
      <c r="E109" s="220" t="s">
        <v>1311</v>
      </c>
      <c r="F109" s="221" t="s">
        <v>1312</v>
      </c>
      <c r="G109" s="222" t="s">
        <v>1266</v>
      </c>
      <c r="H109" s="223">
        <v>1</v>
      </c>
      <c r="I109" s="224"/>
      <c r="J109" s="225">
        <f>ROUND(I109*H109,2)</f>
        <v>0</v>
      </c>
      <c r="K109" s="221" t="s">
        <v>159</v>
      </c>
      <c r="L109" s="70"/>
      <c r="M109" s="226" t="s">
        <v>21</v>
      </c>
      <c r="N109" s="227" t="s">
        <v>44</v>
      </c>
      <c r="O109" s="45"/>
      <c r="P109" s="228">
        <f>O109*H109</f>
        <v>0</v>
      </c>
      <c r="Q109" s="228">
        <v>0</v>
      </c>
      <c r="R109" s="228">
        <f>Q109*H109</f>
        <v>0</v>
      </c>
      <c r="S109" s="228">
        <v>0</v>
      </c>
      <c r="T109" s="229">
        <f>S109*H109</f>
        <v>0</v>
      </c>
      <c r="AR109" s="22" t="s">
        <v>1267</v>
      </c>
      <c r="AT109" s="22" t="s">
        <v>155</v>
      </c>
      <c r="AU109" s="22" t="s">
        <v>83</v>
      </c>
      <c r="AY109" s="22" t="s">
        <v>153</v>
      </c>
      <c r="BE109" s="230">
        <f>IF(N109="základní",J109,0)</f>
        <v>0</v>
      </c>
      <c r="BF109" s="230">
        <f>IF(N109="snížená",J109,0)</f>
        <v>0</v>
      </c>
      <c r="BG109" s="230">
        <f>IF(N109="zákl. přenesená",J109,0)</f>
        <v>0</v>
      </c>
      <c r="BH109" s="230">
        <f>IF(N109="sníž. přenesená",J109,0)</f>
        <v>0</v>
      </c>
      <c r="BI109" s="230">
        <f>IF(N109="nulová",J109,0)</f>
        <v>0</v>
      </c>
      <c r="BJ109" s="22" t="s">
        <v>81</v>
      </c>
      <c r="BK109" s="230">
        <f>ROUND(I109*H109,2)</f>
        <v>0</v>
      </c>
      <c r="BL109" s="22" t="s">
        <v>1267</v>
      </c>
      <c r="BM109" s="22" t="s">
        <v>1313</v>
      </c>
    </row>
    <row r="110" s="1" customFormat="1">
      <c r="B110" s="44"/>
      <c r="C110" s="72"/>
      <c r="D110" s="231" t="s">
        <v>162</v>
      </c>
      <c r="E110" s="72"/>
      <c r="F110" s="232" t="s">
        <v>1289</v>
      </c>
      <c r="G110" s="72"/>
      <c r="H110" s="72"/>
      <c r="I110" s="189"/>
      <c r="J110" s="72"/>
      <c r="K110" s="72"/>
      <c r="L110" s="70"/>
      <c r="M110" s="233"/>
      <c r="N110" s="45"/>
      <c r="O110" s="45"/>
      <c r="P110" s="45"/>
      <c r="Q110" s="45"/>
      <c r="R110" s="45"/>
      <c r="S110" s="45"/>
      <c r="T110" s="93"/>
      <c r="AT110" s="22" t="s">
        <v>162</v>
      </c>
      <c r="AU110" s="22" t="s">
        <v>83</v>
      </c>
    </row>
    <row r="111" s="1" customFormat="1" ht="16.5" customHeight="1">
      <c r="B111" s="44"/>
      <c r="C111" s="219" t="s">
        <v>10</v>
      </c>
      <c r="D111" s="219" t="s">
        <v>155</v>
      </c>
      <c r="E111" s="220" t="s">
        <v>1314</v>
      </c>
      <c r="F111" s="221" t="s">
        <v>1315</v>
      </c>
      <c r="G111" s="222" t="s">
        <v>1266</v>
      </c>
      <c r="H111" s="223">
        <v>1</v>
      </c>
      <c r="I111" s="224"/>
      <c r="J111" s="225">
        <f>ROUND(I111*H111,2)</f>
        <v>0</v>
      </c>
      <c r="K111" s="221" t="s">
        <v>159</v>
      </c>
      <c r="L111" s="70"/>
      <c r="M111" s="226" t="s">
        <v>21</v>
      </c>
      <c r="N111" s="227" t="s">
        <v>44</v>
      </c>
      <c r="O111" s="45"/>
      <c r="P111" s="228">
        <f>O111*H111</f>
        <v>0</v>
      </c>
      <c r="Q111" s="228">
        <v>0</v>
      </c>
      <c r="R111" s="228">
        <f>Q111*H111</f>
        <v>0</v>
      </c>
      <c r="S111" s="228">
        <v>0</v>
      </c>
      <c r="T111" s="229">
        <f>S111*H111</f>
        <v>0</v>
      </c>
      <c r="AR111" s="22" t="s">
        <v>1267</v>
      </c>
      <c r="AT111" s="22" t="s">
        <v>155</v>
      </c>
      <c r="AU111" s="22" t="s">
        <v>83</v>
      </c>
      <c r="AY111" s="22" t="s">
        <v>153</v>
      </c>
      <c r="BE111" s="230">
        <f>IF(N111="základní",J111,0)</f>
        <v>0</v>
      </c>
      <c r="BF111" s="230">
        <f>IF(N111="snížená",J111,0)</f>
        <v>0</v>
      </c>
      <c r="BG111" s="230">
        <f>IF(N111="zákl. přenesená",J111,0)</f>
        <v>0</v>
      </c>
      <c r="BH111" s="230">
        <f>IF(N111="sníž. přenesená",J111,0)</f>
        <v>0</v>
      </c>
      <c r="BI111" s="230">
        <f>IF(N111="nulová",J111,0)</f>
        <v>0</v>
      </c>
      <c r="BJ111" s="22" t="s">
        <v>81</v>
      </c>
      <c r="BK111" s="230">
        <f>ROUND(I111*H111,2)</f>
        <v>0</v>
      </c>
      <c r="BL111" s="22" t="s">
        <v>1267</v>
      </c>
      <c r="BM111" s="22" t="s">
        <v>1316</v>
      </c>
    </row>
    <row r="112" s="1" customFormat="1">
      <c r="B112" s="44"/>
      <c r="C112" s="72"/>
      <c r="D112" s="231" t="s">
        <v>162</v>
      </c>
      <c r="E112" s="72"/>
      <c r="F112" s="232" t="s">
        <v>1289</v>
      </c>
      <c r="G112" s="72"/>
      <c r="H112" s="72"/>
      <c r="I112" s="189"/>
      <c r="J112" s="72"/>
      <c r="K112" s="72"/>
      <c r="L112" s="70"/>
      <c r="M112" s="233"/>
      <c r="N112" s="45"/>
      <c r="O112" s="45"/>
      <c r="P112" s="45"/>
      <c r="Q112" s="45"/>
      <c r="R112" s="45"/>
      <c r="S112" s="45"/>
      <c r="T112" s="93"/>
      <c r="AT112" s="22" t="s">
        <v>162</v>
      </c>
      <c r="AU112" s="22" t="s">
        <v>83</v>
      </c>
    </row>
    <row r="113" s="10" customFormat="1" ht="29.88" customHeight="1">
      <c r="B113" s="203"/>
      <c r="C113" s="204"/>
      <c r="D113" s="205" t="s">
        <v>72</v>
      </c>
      <c r="E113" s="217" t="s">
        <v>1317</v>
      </c>
      <c r="F113" s="217" t="s">
        <v>1318</v>
      </c>
      <c r="G113" s="204"/>
      <c r="H113" s="204"/>
      <c r="I113" s="207"/>
      <c r="J113" s="218">
        <f>BK113</f>
        <v>0</v>
      </c>
      <c r="K113" s="204"/>
      <c r="L113" s="209"/>
      <c r="M113" s="210"/>
      <c r="N113" s="211"/>
      <c r="O113" s="211"/>
      <c r="P113" s="212">
        <f>SUM(P114:P119)</f>
        <v>0</v>
      </c>
      <c r="Q113" s="211"/>
      <c r="R113" s="212">
        <f>SUM(R114:R119)</f>
        <v>0</v>
      </c>
      <c r="S113" s="211"/>
      <c r="T113" s="213">
        <f>SUM(T114:T119)</f>
        <v>0</v>
      </c>
      <c r="AR113" s="214" t="s">
        <v>176</v>
      </c>
      <c r="AT113" s="215" t="s">
        <v>72</v>
      </c>
      <c r="AU113" s="215" t="s">
        <v>81</v>
      </c>
      <c r="AY113" s="214" t="s">
        <v>153</v>
      </c>
      <c r="BK113" s="216">
        <f>SUM(BK114:BK119)</f>
        <v>0</v>
      </c>
    </row>
    <row r="114" s="1" customFormat="1" ht="16.5" customHeight="1">
      <c r="B114" s="44"/>
      <c r="C114" s="219" t="s">
        <v>238</v>
      </c>
      <c r="D114" s="219" t="s">
        <v>155</v>
      </c>
      <c r="E114" s="220" t="s">
        <v>1319</v>
      </c>
      <c r="F114" s="221" t="s">
        <v>1320</v>
      </c>
      <c r="G114" s="222" t="s">
        <v>1321</v>
      </c>
      <c r="H114" s="223">
        <v>1</v>
      </c>
      <c r="I114" s="224"/>
      <c r="J114" s="225">
        <f>ROUND(I114*H114,2)</f>
        <v>0</v>
      </c>
      <c r="K114" s="221" t="s">
        <v>159</v>
      </c>
      <c r="L114" s="70"/>
      <c r="M114" s="226" t="s">
        <v>21</v>
      </c>
      <c r="N114" s="227" t="s">
        <v>44</v>
      </c>
      <c r="O114" s="45"/>
      <c r="P114" s="228">
        <f>O114*H114</f>
        <v>0</v>
      </c>
      <c r="Q114" s="228">
        <v>0</v>
      </c>
      <c r="R114" s="228">
        <f>Q114*H114</f>
        <v>0</v>
      </c>
      <c r="S114" s="228">
        <v>0</v>
      </c>
      <c r="T114" s="229">
        <f>S114*H114</f>
        <v>0</v>
      </c>
      <c r="AR114" s="22" t="s">
        <v>1267</v>
      </c>
      <c r="AT114" s="22" t="s">
        <v>155</v>
      </c>
      <c r="AU114" s="22" t="s">
        <v>83</v>
      </c>
      <c r="AY114" s="22" t="s">
        <v>153</v>
      </c>
      <c r="BE114" s="230">
        <f>IF(N114="základní",J114,0)</f>
        <v>0</v>
      </c>
      <c r="BF114" s="230">
        <f>IF(N114="snížená",J114,0)</f>
        <v>0</v>
      </c>
      <c r="BG114" s="230">
        <f>IF(N114="zákl. přenesená",J114,0)</f>
        <v>0</v>
      </c>
      <c r="BH114" s="230">
        <f>IF(N114="sníž. přenesená",J114,0)</f>
        <v>0</v>
      </c>
      <c r="BI114" s="230">
        <f>IF(N114="nulová",J114,0)</f>
        <v>0</v>
      </c>
      <c r="BJ114" s="22" t="s">
        <v>81</v>
      </c>
      <c r="BK114" s="230">
        <f>ROUND(I114*H114,2)</f>
        <v>0</v>
      </c>
      <c r="BL114" s="22" t="s">
        <v>1267</v>
      </c>
      <c r="BM114" s="22" t="s">
        <v>1322</v>
      </c>
    </row>
    <row r="115" s="1" customFormat="1">
      <c r="B115" s="44"/>
      <c r="C115" s="72"/>
      <c r="D115" s="231" t="s">
        <v>162</v>
      </c>
      <c r="E115" s="72"/>
      <c r="F115" s="232" t="s">
        <v>1323</v>
      </c>
      <c r="G115" s="72"/>
      <c r="H115" s="72"/>
      <c r="I115" s="189"/>
      <c r="J115" s="72"/>
      <c r="K115" s="72"/>
      <c r="L115" s="70"/>
      <c r="M115" s="233"/>
      <c r="N115" s="45"/>
      <c r="O115" s="45"/>
      <c r="P115" s="45"/>
      <c r="Q115" s="45"/>
      <c r="R115" s="45"/>
      <c r="S115" s="45"/>
      <c r="T115" s="93"/>
      <c r="AT115" s="22" t="s">
        <v>162</v>
      </c>
      <c r="AU115" s="22" t="s">
        <v>83</v>
      </c>
    </row>
    <row r="116" s="1" customFormat="1" ht="16.5" customHeight="1">
      <c r="B116" s="44"/>
      <c r="C116" s="219" t="s">
        <v>243</v>
      </c>
      <c r="D116" s="219" t="s">
        <v>155</v>
      </c>
      <c r="E116" s="220" t="s">
        <v>1319</v>
      </c>
      <c r="F116" s="221" t="s">
        <v>1320</v>
      </c>
      <c r="G116" s="222" t="s">
        <v>1321</v>
      </c>
      <c r="H116" s="223">
        <v>1</v>
      </c>
      <c r="I116" s="224"/>
      <c r="J116" s="225">
        <f>ROUND(I116*H116,2)</f>
        <v>0</v>
      </c>
      <c r="K116" s="221" t="s">
        <v>159</v>
      </c>
      <c r="L116" s="70"/>
      <c r="M116" s="226" t="s">
        <v>21</v>
      </c>
      <c r="N116" s="227" t="s">
        <v>44</v>
      </c>
      <c r="O116" s="45"/>
      <c r="P116" s="228">
        <f>O116*H116</f>
        <v>0</v>
      </c>
      <c r="Q116" s="228">
        <v>0</v>
      </c>
      <c r="R116" s="228">
        <f>Q116*H116</f>
        <v>0</v>
      </c>
      <c r="S116" s="228">
        <v>0</v>
      </c>
      <c r="T116" s="229">
        <f>S116*H116</f>
        <v>0</v>
      </c>
      <c r="AR116" s="22" t="s">
        <v>1267</v>
      </c>
      <c r="AT116" s="22" t="s">
        <v>155</v>
      </c>
      <c r="AU116" s="22" t="s">
        <v>83</v>
      </c>
      <c r="AY116" s="22" t="s">
        <v>153</v>
      </c>
      <c r="BE116" s="230">
        <f>IF(N116="základní",J116,0)</f>
        <v>0</v>
      </c>
      <c r="BF116" s="230">
        <f>IF(N116="snížená",J116,0)</f>
        <v>0</v>
      </c>
      <c r="BG116" s="230">
        <f>IF(N116="zákl. přenesená",J116,0)</f>
        <v>0</v>
      </c>
      <c r="BH116" s="230">
        <f>IF(N116="sníž. přenesená",J116,0)</f>
        <v>0</v>
      </c>
      <c r="BI116" s="230">
        <f>IF(N116="nulová",J116,0)</f>
        <v>0</v>
      </c>
      <c r="BJ116" s="22" t="s">
        <v>81</v>
      </c>
      <c r="BK116" s="230">
        <f>ROUND(I116*H116,2)</f>
        <v>0</v>
      </c>
      <c r="BL116" s="22" t="s">
        <v>1267</v>
      </c>
      <c r="BM116" s="22" t="s">
        <v>1324</v>
      </c>
    </row>
    <row r="117" s="1" customFormat="1">
      <c r="B117" s="44"/>
      <c r="C117" s="72"/>
      <c r="D117" s="231" t="s">
        <v>162</v>
      </c>
      <c r="E117" s="72"/>
      <c r="F117" s="232" t="s">
        <v>1325</v>
      </c>
      <c r="G117" s="72"/>
      <c r="H117" s="72"/>
      <c r="I117" s="189"/>
      <c r="J117" s="72"/>
      <c r="K117" s="72"/>
      <c r="L117" s="70"/>
      <c r="M117" s="233"/>
      <c r="N117" s="45"/>
      <c r="O117" s="45"/>
      <c r="P117" s="45"/>
      <c r="Q117" s="45"/>
      <c r="R117" s="45"/>
      <c r="S117" s="45"/>
      <c r="T117" s="93"/>
      <c r="AT117" s="22" t="s">
        <v>162</v>
      </c>
      <c r="AU117" s="22" t="s">
        <v>83</v>
      </c>
    </row>
    <row r="118" s="1" customFormat="1" ht="25.5" customHeight="1">
      <c r="B118" s="44"/>
      <c r="C118" s="219" t="s">
        <v>248</v>
      </c>
      <c r="D118" s="219" t="s">
        <v>155</v>
      </c>
      <c r="E118" s="220" t="s">
        <v>1326</v>
      </c>
      <c r="F118" s="221" t="s">
        <v>1327</v>
      </c>
      <c r="G118" s="222" t="s">
        <v>1321</v>
      </c>
      <c r="H118" s="223">
        <v>1</v>
      </c>
      <c r="I118" s="224"/>
      <c r="J118" s="225">
        <f>ROUND(I118*H118,2)</f>
        <v>0</v>
      </c>
      <c r="K118" s="221" t="s">
        <v>159</v>
      </c>
      <c r="L118" s="70"/>
      <c r="M118" s="226" t="s">
        <v>21</v>
      </c>
      <c r="N118" s="227" t="s">
        <v>44</v>
      </c>
      <c r="O118" s="45"/>
      <c r="P118" s="228">
        <f>O118*H118</f>
        <v>0</v>
      </c>
      <c r="Q118" s="228">
        <v>0</v>
      </c>
      <c r="R118" s="228">
        <f>Q118*H118</f>
        <v>0</v>
      </c>
      <c r="S118" s="228">
        <v>0</v>
      </c>
      <c r="T118" s="229">
        <f>S118*H118</f>
        <v>0</v>
      </c>
      <c r="AR118" s="22" t="s">
        <v>1267</v>
      </c>
      <c r="AT118" s="22" t="s">
        <v>155</v>
      </c>
      <c r="AU118" s="22" t="s">
        <v>83</v>
      </c>
      <c r="AY118" s="22" t="s">
        <v>153</v>
      </c>
      <c r="BE118" s="230">
        <f>IF(N118="základní",J118,0)</f>
        <v>0</v>
      </c>
      <c r="BF118" s="230">
        <f>IF(N118="snížená",J118,0)</f>
        <v>0</v>
      </c>
      <c r="BG118" s="230">
        <f>IF(N118="zákl. přenesená",J118,0)</f>
        <v>0</v>
      </c>
      <c r="BH118" s="230">
        <f>IF(N118="sníž. přenesená",J118,0)</f>
        <v>0</v>
      </c>
      <c r="BI118" s="230">
        <f>IF(N118="nulová",J118,0)</f>
        <v>0</v>
      </c>
      <c r="BJ118" s="22" t="s">
        <v>81</v>
      </c>
      <c r="BK118" s="230">
        <f>ROUND(I118*H118,2)</f>
        <v>0</v>
      </c>
      <c r="BL118" s="22" t="s">
        <v>1267</v>
      </c>
      <c r="BM118" s="22" t="s">
        <v>1328</v>
      </c>
    </row>
    <row r="119" s="1" customFormat="1">
      <c r="B119" s="44"/>
      <c r="C119" s="72"/>
      <c r="D119" s="231" t="s">
        <v>162</v>
      </c>
      <c r="E119" s="72"/>
      <c r="F119" s="232" t="s">
        <v>1329</v>
      </c>
      <c r="G119" s="72"/>
      <c r="H119" s="72"/>
      <c r="I119" s="189"/>
      <c r="J119" s="72"/>
      <c r="K119" s="72"/>
      <c r="L119" s="70"/>
      <c r="M119" s="233"/>
      <c r="N119" s="45"/>
      <c r="O119" s="45"/>
      <c r="P119" s="45"/>
      <c r="Q119" s="45"/>
      <c r="R119" s="45"/>
      <c r="S119" s="45"/>
      <c r="T119" s="93"/>
      <c r="AT119" s="22" t="s">
        <v>162</v>
      </c>
      <c r="AU119" s="22" t="s">
        <v>83</v>
      </c>
    </row>
    <row r="120" s="10" customFormat="1" ht="29.88" customHeight="1">
      <c r="B120" s="203"/>
      <c r="C120" s="204"/>
      <c r="D120" s="205" t="s">
        <v>72</v>
      </c>
      <c r="E120" s="217" t="s">
        <v>1330</v>
      </c>
      <c r="F120" s="217" t="s">
        <v>1331</v>
      </c>
      <c r="G120" s="204"/>
      <c r="H120" s="204"/>
      <c r="I120" s="207"/>
      <c r="J120" s="218">
        <f>BK120</f>
        <v>0</v>
      </c>
      <c r="K120" s="204"/>
      <c r="L120" s="209"/>
      <c r="M120" s="210"/>
      <c r="N120" s="211"/>
      <c r="O120" s="211"/>
      <c r="P120" s="212">
        <f>SUM(P121:P124)</f>
        <v>0</v>
      </c>
      <c r="Q120" s="211"/>
      <c r="R120" s="212">
        <f>SUM(R121:R124)</f>
        <v>0</v>
      </c>
      <c r="S120" s="211"/>
      <c r="T120" s="213">
        <f>SUM(T121:T124)</f>
        <v>0</v>
      </c>
      <c r="AR120" s="214" t="s">
        <v>176</v>
      </c>
      <c r="AT120" s="215" t="s">
        <v>72</v>
      </c>
      <c r="AU120" s="215" t="s">
        <v>81</v>
      </c>
      <c r="AY120" s="214" t="s">
        <v>153</v>
      </c>
      <c r="BK120" s="216">
        <f>SUM(BK121:BK124)</f>
        <v>0</v>
      </c>
    </row>
    <row r="121" s="1" customFormat="1" ht="16.5" customHeight="1">
      <c r="B121" s="44"/>
      <c r="C121" s="219" t="s">
        <v>253</v>
      </c>
      <c r="D121" s="219" t="s">
        <v>155</v>
      </c>
      <c r="E121" s="220" t="s">
        <v>1332</v>
      </c>
      <c r="F121" s="221" t="s">
        <v>1333</v>
      </c>
      <c r="G121" s="222" t="s">
        <v>1321</v>
      </c>
      <c r="H121" s="223">
        <v>1</v>
      </c>
      <c r="I121" s="224"/>
      <c r="J121" s="225">
        <f>ROUND(I121*H121,2)</f>
        <v>0</v>
      </c>
      <c r="K121" s="221" t="s">
        <v>159</v>
      </c>
      <c r="L121" s="70"/>
      <c r="M121" s="226" t="s">
        <v>21</v>
      </c>
      <c r="N121" s="227" t="s">
        <v>44</v>
      </c>
      <c r="O121" s="45"/>
      <c r="P121" s="228">
        <f>O121*H121</f>
        <v>0</v>
      </c>
      <c r="Q121" s="228">
        <v>0</v>
      </c>
      <c r="R121" s="228">
        <f>Q121*H121</f>
        <v>0</v>
      </c>
      <c r="S121" s="228">
        <v>0</v>
      </c>
      <c r="T121" s="229">
        <f>S121*H121</f>
        <v>0</v>
      </c>
      <c r="AR121" s="22" t="s">
        <v>1267</v>
      </c>
      <c r="AT121" s="22" t="s">
        <v>155</v>
      </c>
      <c r="AU121" s="22" t="s">
        <v>83</v>
      </c>
      <c r="AY121" s="22" t="s">
        <v>153</v>
      </c>
      <c r="BE121" s="230">
        <f>IF(N121="základní",J121,0)</f>
        <v>0</v>
      </c>
      <c r="BF121" s="230">
        <f>IF(N121="snížená",J121,0)</f>
        <v>0</v>
      </c>
      <c r="BG121" s="230">
        <f>IF(N121="zákl. přenesená",J121,0)</f>
        <v>0</v>
      </c>
      <c r="BH121" s="230">
        <f>IF(N121="sníž. přenesená",J121,0)</f>
        <v>0</v>
      </c>
      <c r="BI121" s="230">
        <f>IF(N121="nulová",J121,0)</f>
        <v>0</v>
      </c>
      <c r="BJ121" s="22" t="s">
        <v>81</v>
      </c>
      <c r="BK121" s="230">
        <f>ROUND(I121*H121,2)</f>
        <v>0</v>
      </c>
      <c r="BL121" s="22" t="s">
        <v>1267</v>
      </c>
      <c r="BM121" s="22" t="s">
        <v>1334</v>
      </c>
    </row>
    <row r="122" s="1" customFormat="1">
      <c r="B122" s="44"/>
      <c r="C122" s="72"/>
      <c r="D122" s="231" t="s">
        <v>162</v>
      </c>
      <c r="E122" s="72"/>
      <c r="F122" s="232" t="s">
        <v>1289</v>
      </c>
      <c r="G122" s="72"/>
      <c r="H122" s="72"/>
      <c r="I122" s="189"/>
      <c r="J122" s="72"/>
      <c r="K122" s="72"/>
      <c r="L122" s="70"/>
      <c r="M122" s="233"/>
      <c r="N122" s="45"/>
      <c r="O122" s="45"/>
      <c r="P122" s="45"/>
      <c r="Q122" s="45"/>
      <c r="R122" s="45"/>
      <c r="S122" s="45"/>
      <c r="T122" s="93"/>
      <c r="AT122" s="22" t="s">
        <v>162</v>
      </c>
      <c r="AU122" s="22" t="s">
        <v>83</v>
      </c>
    </row>
    <row r="123" s="1" customFormat="1" ht="16.5" customHeight="1">
      <c r="B123" s="44"/>
      <c r="C123" s="219" t="s">
        <v>258</v>
      </c>
      <c r="D123" s="219" t="s">
        <v>155</v>
      </c>
      <c r="E123" s="220" t="s">
        <v>1335</v>
      </c>
      <c r="F123" s="221" t="s">
        <v>1336</v>
      </c>
      <c r="G123" s="222" t="s">
        <v>1321</v>
      </c>
      <c r="H123" s="223">
        <v>1</v>
      </c>
      <c r="I123" s="224"/>
      <c r="J123" s="225">
        <f>ROUND(I123*H123,2)</f>
        <v>0</v>
      </c>
      <c r="K123" s="221" t="s">
        <v>159</v>
      </c>
      <c r="L123" s="70"/>
      <c r="M123" s="226" t="s">
        <v>21</v>
      </c>
      <c r="N123" s="227" t="s">
        <v>44</v>
      </c>
      <c r="O123" s="45"/>
      <c r="P123" s="228">
        <f>O123*H123</f>
        <v>0</v>
      </c>
      <c r="Q123" s="228">
        <v>0</v>
      </c>
      <c r="R123" s="228">
        <f>Q123*H123</f>
        <v>0</v>
      </c>
      <c r="S123" s="228">
        <v>0</v>
      </c>
      <c r="T123" s="229">
        <f>S123*H123</f>
        <v>0</v>
      </c>
      <c r="AR123" s="22" t="s">
        <v>1267</v>
      </c>
      <c r="AT123" s="22" t="s">
        <v>155</v>
      </c>
      <c r="AU123" s="22" t="s">
        <v>83</v>
      </c>
      <c r="AY123" s="22" t="s">
        <v>153</v>
      </c>
      <c r="BE123" s="230">
        <f>IF(N123="základní",J123,0)</f>
        <v>0</v>
      </c>
      <c r="BF123" s="230">
        <f>IF(N123="snížená",J123,0)</f>
        <v>0</v>
      </c>
      <c r="BG123" s="230">
        <f>IF(N123="zákl. přenesená",J123,0)</f>
        <v>0</v>
      </c>
      <c r="BH123" s="230">
        <f>IF(N123="sníž. přenesená",J123,0)</f>
        <v>0</v>
      </c>
      <c r="BI123" s="230">
        <f>IF(N123="nulová",J123,0)</f>
        <v>0</v>
      </c>
      <c r="BJ123" s="22" t="s">
        <v>81</v>
      </c>
      <c r="BK123" s="230">
        <f>ROUND(I123*H123,2)</f>
        <v>0</v>
      </c>
      <c r="BL123" s="22" t="s">
        <v>1267</v>
      </c>
      <c r="BM123" s="22" t="s">
        <v>1337</v>
      </c>
    </row>
    <row r="124" s="1" customFormat="1">
      <c r="B124" s="44"/>
      <c r="C124" s="72"/>
      <c r="D124" s="231" t="s">
        <v>162</v>
      </c>
      <c r="E124" s="72"/>
      <c r="F124" s="232" t="s">
        <v>1338</v>
      </c>
      <c r="G124" s="72"/>
      <c r="H124" s="72"/>
      <c r="I124" s="189"/>
      <c r="J124" s="72"/>
      <c r="K124" s="72"/>
      <c r="L124" s="70"/>
      <c r="M124" s="269"/>
      <c r="N124" s="270"/>
      <c r="O124" s="270"/>
      <c r="P124" s="270"/>
      <c r="Q124" s="270"/>
      <c r="R124" s="270"/>
      <c r="S124" s="270"/>
      <c r="T124" s="271"/>
      <c r="AT124" s="22" t="s">
        <v>162</v>
      </c>
      <c r="AU124" s="22" t="s">
        <v>83</v>
      </c>
    </row>
    <row r="125" s="1" customFormat="1" ht="6.96" customHeight="1">
      <c r="B125" s="65"/>
      <c r="C125" s="66"/>
      <c r="D125" s="66"/>
      <c r="E125" s="66"/>
      <c r="F125" s="66"/>
      <c r="G125" s="66"/>
      <c r="H125" s="66"/>
      <c r="I125" s="164"/>
      <c r="J125" s="66"/>
      <c r="K125" s="66"/>
      <c r="L125" s="70"/>
    </row>
  </sheetData>
  <sheetProtection sheet="1" autoFilter="0" formatColumns="0" formatRows="0" objects="1" scenarios="1" spinCount="100000" saltValue="4CF0EIVoThPjTW6JW5AyBU/NkLNc4WlDc6Te3rtdZUwbBN0mqmsPEr4aPj2dbRV0PJn//MfWsO/aq6nSPu3ylw==" hashValue="ezx+H3tIheYhah2iR3+LYkz9JK1Wf3cLGwk2Rayysdud5L1Wh93GyMpW7KIC87WssZRexfj6CXhEfLh+yVkvzg==" algorithmName="SHA-512" password="CC35"/>
  <autoFilter ref="C80:K124"/>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2" customWidth="1"/>
    <col min="2" max="2" width="1.664063" style="272" customWidth="1"/>
    <col min="3" max="4" width="5" style="272" customWidth="1"/>
    <col min="5" max="5" width="11.67" style="272" customWidth="1"/>
    <col min="6" max="6" width="9.17" style="272" customWidth="1"/>
    <col min="7" max="7" width="5" style="272" customWidth="1"/>
    <col min="8" max="8" width="77.83" style="272" customWidth="1"/>
    <col min="9" max="10" width="20" style="272" customWidth="1"/>
    <col min="11" max="11" width="1.664063" style="272" customWidth="1"/>
  </cols>
  <sheetData>
    <row r="1" ht="37.5" customHeight="1"/>
    <row r="2" ht="7.5" customHeight="1">
      <c r="B2" s="273"/>
      <c r="C2" s="274"/>
      <c r="D2" s="274"/>
      <c r="E2" s="274"/>
      <c r="F2" s="274"/>
      <c r="G2" s="274"/>
      <c r="H2" s="274"/>
      <c r="I2" s="274"/>
      <c r="J2" s="274"/>
      <c r="K2" s="275"/>
    </row>
    <row r="3" s="13" customFormat="1" ht="45" customHeight="1">
      <c r="B3" s="276"/>
      <c r="C3" s="277" t="s">
        <v>1339</v>
      </c>
      <c r="D3" s="277"/>
      <c r="E3" s="277"/>
      <c r="F3" s="277"/>
      <c r="G3" s="277"/>
      <c r="H3" s="277"/>
      <c r="I3" s="277"/>
      <c r="J3" s="277"/>
      <c r="K3" s="278"/>
    </row>
    <row r="4" ht="25.5" customHeight="1">
      <c r="B4" s="279"/>
      <c r="C4" s="280" t="s">
        <v>1340</v>
      </c>
      <c r="D4" s="280"/>
      <c r="E4" s="280"/>
      <c r="F4" s="280"/>
      <c r="G4" s="280"/>
      <c r="H4" s="280"/>
      <c r="I4" s="280"/>
      <c r="J4" s="280"/>
      <c r="K4" s="281"/>
    </row>
    <row r="5" ht="5.25" customHeight="1">
      <c r="B5" s="279"/>
      <c r="C5" s="282"/>
      <c r="D5" s="282"/>
      <c r="E5" s="282"/>
      <c r="F5" s="282"/>
      <c r="G5" s="282"/>
      <c r="H5" s="282"/>
      <c r="I5" s="282"/>
      <c r="J5" s="282"/>
      <c r="K5" s="281"/>
    </row>
    <row r="6" ht="15" customHeight="1">
      <c r="B6" s="279"/>
      <c r="C6" s="283" t="s">
        <v>1341</v>
      </c>
      <c r="D6" s="283"/>
      <c r="E6" s="283"/>
      <c r="F6" s="283"/>
      <c r="G6" s="283"/>
      <c r="H6" s="283"/>
      <c r="I6" s="283"/>
      <c r="J6" s="283"/>
      <c r="K6" s="281"/>
    </row>
    <row r="7" ht="15" customHeight="1">
      <c r="B7" s="284"/>
      <c r="C7" s="283" t="s">
        <v>1342</v>
      </c>
      <c r="D7" s="283"/>
      <c r="E7" s="283"/>
      <c r="F7" s="283"/>
      <c r="G7" s="283"/>
      <c r="H7" s="283"/>
      <c r="I7" s="283"/>
      <c r="J7" s="283"/>
      <c r="K7" s="281"/>
    </row>
    <row r="8" ht="12.75" customHeight="1">
      <c r="B8" s="284"/>
      <c r="C8" s="283"/>
      <c r="D8" s="283"/>
      <c r="E8" s="283"/>
      <c r="F8" s="283"/>
      <c r="G8" s="283"/>
      <c r="H8" s="283"/>
      <c r="I8" s="283"/>
      <c r="J8" s="283"/>
      <c r="K8" s="281"/>
    </row>
    <row r="9" ht="15" customHeight="1">
      <c r="B9" s="284"/>
      <c r="C9" s="283" t="s">
        <v>1343</v>
      </c>
      <c r="D9" s="283"/>
      <c r="E9" s="283"/>
      <c r="F9" s="283"/>
      <c r="G9" s="283"/>
      <c r="H9" s="283"/>
      <c r="I9" s="283"/>
      <c r="J9" s="283"/>
      <c r="K9" s="281"/>
    </row>
    <row r="10" ht="15" customHeight="1">
      <c r="B10" s="284"/>
      <c r="C10" s="283"/>
      <c r="D10" s="283" t="s">
        <v>1344</v>
      </c>
      <c r="E10" s="283"/>
      <c r="F10" s="283"/>
      <c r="G10" s="283"/>
      <c r="H10" s="283"/>
      <c r="I10" s="283"/>
      <c r="J10" s="283"/>
      <c r="K10" s="281"/>
    </row>
    <row r="11" ht="15" customHeight="1">
      <c r="B11" s="284"/>
      <c r="C11" s="285"/>
      <c r="D11" s="283" t="s">
        <v>1345</v>
      </c>
      <c r="E11" s="283"/>
      <c r="F11" s="283"/>
      <c r="G11" s="283"/>
      <c r="H11" s="283"/>
      <c r="I11" s="283"/>
      <c r="J11" s="283"/>
      <c r="K11" s="281"/>
    </row>
    <row r="12" ht="12.75" customHeight="1">
      <c r="B12" s="284"/>
      <c r="C12" s="285"/>
      <c r="D12" s="285"/>
      <c r="E12" s="285"/>
      <c r="F12" s="285"/>
      <c r="G12" s="285"/>
      <c r="H12" s="285"/>
      <c r="I12" s="285"/>
      <c r="J12" s="285"/>
      <c r="K12" s="281"/>
    </row>
    <row r="13" ht="15" customHeight="1">
      <c r="B13" s="284"/>
      <c r="C13" s="285"/>
      <c r="D13" s="283" t="s">
        <v>1346</v>
      </c>
      <c r="E13" s="283"/>
      <c r="F13" s="283"/>
      <c r="G13" s="283"/>
      <c r="H13" s="283"/>
      <c r="I13" s="283"/>
      <c r="J13" s="283"/>
      <c r="K13" s="281"/>
    </row>
    <row r="14" ht="15" customHeight="1">
      <c r="B14" s="284"/>
      <c r="C14" s="285"/>
      <c r="D14" s="283" t="s">
        <v>1347</v>
      </c>
      <c r="E14" s="283"/>
      <c r="F14" s="283"/>
      <c r="G14" s="283"/>
      <c r="H14" s="283"/>
      <c r="I14" s="283"/>
      <c r="J14" s="283"/>
      <c r="K14" s="281"/>
    </row>
    <row r="15" ht="15" customHeight="1">
      <c r="B15" s="284"/>
      <c r="C15" s="285"/>
      <c r="D15" s="283" t="s">
        <v>1348</v>
      </c>
      <c r="E15" s="283"/>
      <c r="F15" s="283"/>
      <c r="G15" s="283"/>
      <c r="H15" s="283"/>
      <c r="I15" s="283"/>
      <c r="J15" s="283"/>
      <c r="K15" s="281"/>
    </row>
    <row r="16" ht="15" customHeight="1">
      <c r="B16" s="284"/>
      <c r="C16" s="285"/>
      <c r="D16" s="285"/>
      <c r="E16" s="286" t="s">
        <v>80</v>
      </c>
      <c r="F16" s="283" t="s">
        <v>1349</v>
      </c>
      <c r="G16" s="283"/>
      <c r="H16" s="283"/>
      <c r="I16" s="283"/>
      <c r="J16" s="283"/>
      <c r="K16" s="281"/>
    </row>
    <row r="17" ht="15" customHeight="1">
      <c r="B17" s="284"/>
      <c r="C17" s="285"/>
      <c r="D17" s="285"/>
      <c r="E17" s="286" t="s">
        <v>1350</v>
      </c>
      <c r="F17" s="283" t="s">
        <v>1351</v>
      </c>
      <c r="G17" s="283"/>
      <c r="H17" s="283"/>
      <c r="I17" s="283"/>
      <c r="J17" s="283"/>
      <c r="K17" s="281"/>
    </row>
    <row r="18" ht="15" customHeight="1">
      <c r="B18" s="284"/>
      <c r="C18" s="285"/>
      <c r="D18" s="285"/>
      <c r="E18" s="286" t="s">
        <v>1352</v>
      </c>
      <c r="F18" s="283" t="s">
        <v>1353</v>
      </c>
      <c r="G18" s="283"/>
      <c r="H18" s="283"/>
      <c r="I18" s="283"/>
      <c r="J18" s="283"/>
      <c r="K18" s="281"/>
    </row>
    <row r="19" ht="15" customHeight="1">
      <c r="B19" s="284"/>
      <c r="C19" s="285"/>
      <c r="D19" s="285"/>
      <c r="E19" s="286" t="s">
        <v>1354</v>
      </c>
      <c r="F19" s="283" t="s">
        <v>1355</v>
      </c>
      <c r="G19" s="283"/>
      <c r="H19" s="283"/>
      <c r="I19" s="283"/>
      <c r="J19" s="283"/>
      <c r="K19" s="281"/>
    </row>
    <row r="20" ht="15" customHeight="1">
      <c r="B20" s="284"/>
      <c r="C20" s="285"/>
      <c r="D20" s="285"/>
      <c r="E20" s="286" t="s">
        <v>1356</v>
      </c>
      <c r="F20" s="283" t="s">
        <v>1357</v>
      </c>
      <c r="G20" s="283"/>
      <c r="H20" s="283"/>
      <c r="I20" s="283"/>
      <c r="J20" s="283"/>
      <c r="K20" s="281"/>
    </row>
    <row r="21" ht="15" customHeight="1">
      <c r="B21" s="284"/>
      <c r="C21" s="285"/>
      <c r="D21" s="285"/>
      <c r="E21" s="286" t="s">
        <v>1358</v>
      </c>
      <c r="F21" s="283" t="s">
        <v>1359</v>
      </c>
      <c r="G21" s="283"/>
      <c r="H21" s="283"/>
      <c r="I21" s="283"/>
      <c r="J21" s="283"/>
      <c r="K21" s="281"/>
    </row>
    <row r="22" ht="12.75" customHeight="1">
      <c r="B22" s="284"/>
      <c r="C22" s="285"/>
      <c r="D22" s="285"/>
      <c r="E22" s="285"/>
      <c r="F22" s="285"/>
      <c r="G22" s="285"/>
      <c r="H22" s="285"/>
      <c r="I22" s="285"/>
      <c r="J22" s="285"/>
      <c r="K22" s="281"/>
    </row>
    <row r="23" ht="15" customHeight="1">
      <c r="B23" s="284"/>
      <c r="C23" s="283" t="s">
        <v>1360</v>
      </c>
      <c r="D23" s="283"/>
      <c r="E23" s="283"/>
      <c r="F23" s="283"/>
      <c r="G23" s="283"/>
      <c r="H23" s="283"/>
      <c r="I23" s="283"/>
      <c r="J23" s="283"/>
      <c r="K23" s="281"/>
    </row>
    <row r="24" ht="15" customHeight="1">
      <c r="B24" s="284"/>
      <c r="C24" s="283" t="s">
        <v>1361</v>
      </c>
      <c r="D24" s="283"/>
      <c r="E24" s="283"/>
      <c r="F24" s="283"/>
      <c r="G24" s="283"/>
      <c r="H24" s="283"/>
      <c r="I24" s="283"/>
      <c r="J24" s="283"/>
      <c r="K24" s="281"/>
    </row>
    <row r="25" ht="15" customHeight="1">
      <c r="B25" s="284"/>
      <c r="C25" s="283"/>
      <c r="D25" s="283" t="s">
        <v>1362</v>
      </c>
      <c r="E25" s="283"/>
      <c r="F25" s="283"/>
      <c r="G25" s="283"/>
      <c r="H25" s="283"/>
      <c r="I25" s="283"/>
      <c r="J25" s="283"/>
      <c r="K25" s="281"/>
    </row>
    <row r="26" ht="15" customHeight="1">
      <c r="B26" s="284"/>
      <c r="C26" s="285"/>
      <c r="D26" s="283" t="s">
        <v>1363</v>
      </c>
      <c r="E26" s="283"/>
      <c r="F26" s="283"/>
      <c r="G26" s="283"/>
      <c r="H26" s="283"/>
      <c r="I26" s="283"/>
      <c r="J26" s="283"/>
      <c r="K26" s="281"/>
    </row>
    <row r="27" ht="12.75" customHeight="1">
      <c r="B27" s="284"/>
      <c r="C27" s="285"/>
      <c r="D27" s="285"/>
      <c r="E27" s="285"/>
      <c r="F27" s="285"/>
      <c r="G27" s="285"/>
      <c r="H27" s="285"/>
      <c r="I27" s="285"/>
      <c r="J27" s="285"/>
      <c r="K27" s="281"/>
    </row>
    <row r="28" ht="15" customHeight="1">
      <c r="B28" s="284"/>
      <c r="C28" s="285"/>
      <c r="D28" s="283" t="s">
        <v>1364</v>
      </c>
      <c r="E28" s="283"/>
      <c r="F28" s="283"/>
      <c r="G28" s="283"/>
      <c r="H28" s="283"/>
      <c r="I28" s="283"/>
      <c r="J28" s="283"/>
      <c r="K28" s="281"/>
    </row>
    <row r="29" ht="15" customHeight="1">
      <c r="B29" s="284"/>
      <c r="C29" s="285"/>
      <c r="D29" s="283" t="s">
        <v>1365</v>
      </c>
      <c r="E29" s="283"/>
      <c r="F29" s="283"/>
      <c r="G29" s="283"/>
      <c r="H29" s="283"/>
      <c r="I29" s="283"/>
      <c r="J29" s="283"/>
      <c r="K29" s="281"/>
    </row>
    <row r="30" ht="12.75" customHeight="1">
      <c r="B30" s="284"/>
      <c r="C30" s="285"/>
      <c r="D30" s="285"/>
      <c r="E30" s="285"/>
      <c r="F30" s="285"/>
      <c r="G30" s="285"/>
      <c r="H30" s="285"/>
      <c r="I30" s="285"/>
      <c r="J30" s="285"/>
      <c r="K30" s="281"/>
    </row>
    <row r="31" ht="15" customHeight="1">
      <c r="B31" s="284"/>
      <c r="C31" s="285"/>
      <c r="D31" s="283" t="s">
        <v>1366</v>
      </c>
      <c r="E31" s="283"/>
      <c r="F31" s="283"/>
      <c r="G31" s="283"/>
      <c r="H31" s="283"/>
      <c r="I31" s="283"/>
      <c r="J31" s="283"/>
      <c r="K31" s="281"/>
    </row>
    <row r="32" ht="15" customHeight="1">
      <c r="B32" s="284"/>
      <c r="C32" s="285"/>
      <c r="D32" s="283" t="s">
        <v>1367</v>
      </c>
      <c r="E32" s="283"/>
      <c r="F32" s="283"/>
      <c r="G32" s="283"/>
      <c r="H32" s="283"/>
      <c r="I32" s="283"/>
      <c r="J32" s="283"/>
      <c r="K32" s="281"/>
    </row>
    <row r="33" ht="15" customHeight="1">
      <c r="B33" s="284"/>
      <c r="C33" s="285"/>
      <c r="D33" s="283" t="s">
        <v>1368</v>
      </c>
      <c r="E33" s="283"/>
      <c r="F33" s="283"/>
      <c r="G33" s="283"/>
      <c r="H33" s="283"/>
      <c r="I33" s="283"/>
      <c r="J33" s="283"/>
      <c r="K33" s="281"/>
    </row>
    <row r="34" ht="15" customHeight="1">
      <c r="B34" s="284"/>
      <c r="C34" s="285"/>
      <c r="D34" s="283"/>
      <c r="E34" s="287" t="s">
        <v>138</v>
      </c>
      <c r="F34" s="283"/>
      <c r="G34" s="283" t="s">
        <v>1369</v>
      </c>
      <c r="H34" s="283"/>
      <c r="I34" s="283"/>
      <c r="J34" s="283"/>
      <c r="K34" s="281"/>
    </row>
    <row r="35" ht="30.75" customHeight="1">
      <c r="B35" s="284"/>
      <c r="C35" s="285"/>
      <c r="D35" s="283"/>
      <c r="E35" s="287" t="s">
        <v>1370</v>
      </c>
      <c r="F35" s="283"/>
      <c r="G35" s="283" t="s">
        <v>1371</v>
      </c>
      <c r="H35" s="283"/>
      <c r="I35" s="283"/>
      <c r="J35" s="283"/>
      <c r="K35" s="281"/>
    </row>
    <row r="36" ht="15" customHeight="1">
      <c r="B36" s="284"/>
      <c r="C36" s="285"/>
      <c r="D36" s="283"/>
      <c r="E36" s="287" t="s">
        <v>54</v>
      </c>
      <c r="F36" s="283"/>
      <c r="G36" s="283" t="s">
        <v>1372</v>
      </c>
      <c r="H36" s="283"/>
      <c r="I36" s="283"/>
      <c r="J36" s="283"/>
      <c r="K36" s="281"/>
    </row>
    <row r="37" ht="15" customHeight="1">
      <c r="B37" s="284"/>
      <c r="C37" s="285"/>
      <c r="D37" s="283"/>
      <c r="E37" s="287" t="s">
        <v>139</v>
      </c>
      <c r="F37" s="283"/>
      <c r="G37" s="283" t="s">
        <v>1373</v>
      </c>
      <c r="H37" s="283"/>
      <c r="I37" s="283"/>
      <c r="J37" s="283"/>
      <c r="K37" s="281"/>
    </row>
    <row r="38" ht="15" customHeight="1">
      <c r="B38" s="284"/>
      <c r="C38" s="285"/>
      <c r="D38" s="283"/>
      <c r="E38" s="287" t="s">
        <v>140</v>
      </c>
      <c r="F38" s="283"/>
      <c r="G38" s="283" t="s">
        <v>1374</v>
      </c>
      <c r="H38" s="283"/>
      <c r="I38" s="283"/>
      <c r="J38" s="283"/>
      <c r="K38" s="281"/>
    </row>
    <row r="39" ht="15" customHeight="1">
      <c r="B39" s="284"/>
      <c r="C39" s="285"/>
      <c r="D39" s="283"/>
      <c r="E39" s="287" t="s">
        <v>141</v>
      </c>
      <c r="F39" s="283"/>
      <c r="G39" s="283" t="s">
        <v>1375</v>
      </c>
      <c r="H39" s="283"/>
      <c r="I39" s="283"/>
      <c r="J39" s="283"/>
      <c r="K39" s="281"/>
    </row>
    <row r="40" ht="15" customHeight="1">
      <c r="B40" s="284"/>
      <c r="C40" s="285"/>
      <c r="D40" s="283"/>
      <c r="E40" s="287" t="s">
        <v>1376</v>
      </c>
      <c r="F40" s="283"/>
      <c r="G40" s="283" t="s">
        <v>1377</v>
      </c>
      <c r="H40" s="283"/>
      <c r="I40" s="283"/>
      <c r="J40" s="283"/>
      <c r="K40" s="281"/>
    </row>
    <row r="41" ht="15" customHeight="1">
      <c r="B41" s="284"/>
      <c r="C41" s="285"/>
      <c r="D41" s="283"/>
      <c r="E41" s="287"/>
      <c r="F41" s="283"/>
      <c r="G41" s="283" t="s">
        <v>1378</v>
      </c>
      <c r="H41" s="283"/>
      <c r="I41" s="283"/>
      <c r="J41" s="283"/>
      <c r="K41" s="281"/>
    </row>
    <row r="42" ht="15" customHeight="1">
      <c r="B42" s="284"/>
      <c r="C42" s="285"/>
      <c r="D42" s="283"/>
      <c r="E42" s="287" t="s">
        <v>1379</v>
      </c>
      <c r="F42" s="283"/>
      <c r="G42" s="283" t="s">
        <v>1380</v>
      </c>
      <c r="H42" s="283"/>
      <c r="I42" s="283"/>
      <c r="J42" s="283"/>
      <c r="K42" s="281"/>
    </row>
    <row r="43" ht="15" customHeight="1">
      <c r="B43" s="284"/>
      <c r="C43" s="285"/>
      <c r="D43" s="283"/>
      <c r="E43" s="287" t="s">
        <v>143</v>
      </c>
      <c r="F43" s="283"/>
      <c r="G43" s="283" t="s">
        <v>1381</v>
      </c>
      <c r="H43" s="283"/>
      <c r="I43" s="283"/>
      <c r="J43" s="283"/>
      <c r="K43" s="281"/>
    </row>
    <row r="44" ht="12.75" customHeight="1">
      <c r="B44" s="284"/>
      <c r="C44" s="285"/>
      <c r="D44" s="283"/>
      <c r="E44" s="283"/>
      <c r="F44" s="283"/>
      <c r="G44" s="283"/>
      <c r="H44" s="283"/>
      <c r="I44" s="283"/>
      <c r="J44" s="283"/>
      <c r="K44" s="281"/>
    </row>
    <row r="45" ht="15" customHeight="1">
      <c r="B45" s="284"/>
      <c r="C45" s="285"/>
      <c r="D45" s="283" t="s">
        <v>1382</v>
      </c>
      <c r="E45" s="283"/>
      <c r="F45" s="283"/>
      <c r="G45" s="283"/>
      <c r="H45" s="283"/>
      <c r="I45" s="283"/>
      <c r="J45" s="283"/>
      <c r="K45" s="281"/>
    </row>
    <row r="46" ht="15" customHeight="1">
      <c r="B46" s="284"/>
      <c r="C46" s="285"/>
      <c r="D46" s="285"/>
      <c r="E46" s="283" t="s">
        <v>1383</v>
      </c>
      <c r="F46" s="283"/>
      <c r="G46" s="283"/>
      <c r="H46" s="283"/>
      <c r="I46" s="283"/>
      <c r="J46" s="283"/>
      <c r="K46" s="281"/>
    </row>
    <row r="47" ht="15" customHeight="1">
      <c r="B47" s="284"/>
      <c r="C47" s="285"/>
      <c r="D47" s="285"/>
      <c r="E47" s="283" t="s">
        <v>1384</v>
      </c>
      <c r="F47" s="283"/>
      <c r="G47" s="283"/>
      <c r="H47" s="283"/>
      <c r="I47" s="283"/>
      <c r="J47" s="283"/>
      <c r="K47" s="281"/>
    </row>
    <row r="48" ht="15" customHeight="1">
      <c r="B48" s="284"/>
      <c r="C48" s="285"/>
      <c r="D48" s="285"/>
      <c r="E48" s="283" t="s">
        <v>1385</v>
      </c>
      <c r="F48" s="283"/>
      <c r="G48" s="283"/>
      <c r="H48" s="283"/>
      <c r="I48" s="283"/>
      <c r="J48" s="283"/>
      <c r="K48" s="281"/>
    </row>
    <row r="49" ht="15" customHeight="1">
      <c r="B49" s="284"/>
      <c r="C49" s="285"/>
      <c r="D49" s="283" t="s">
        <v>1386</v>
      </c>
      <c r="E49" s="283"/>
      <c r="F49" s="283"/>
      <c r="G49" s="283"/>
      <c r="H49" s="283"/>
      <c r="I49" s="283"/>
      <c r="J49" s="283"/>
      <c r="K49" s="281"/>
    </row>
    <row r="50" ht="25.5" customHeight="1">
      <c r="B50" s="279"/>
      <c r="C50" s="280" t="s">
        <v>1387</v>
      </c>
      <c r="D50" s="280"/>
      <c r="E50" s="280"/>
      <c r="F50" s="280"/>
      <c r="G50" s="280"/>
      <c r="H50" s="280"/>
      <c r="I50" s="280"/>
      <c r="J50" s="280"/>
      <c r="K50" s="281"/>
    </row>
    <row r="51" ht="5.25" customHeight="1">
      <c r="B51" s="279"/>
      <c r="C51" s="282"/>
      <c r="D51" s="282"/>
      <c r="E51" s="282"/>
      <c r="F51" s="282"/>
      <c r="G51" s="282"/>
      <c r="H51" s="282"/>
      <c r="I51" s="282"/>
      <c r="J51" s="282"/>
      <c r="K51" s="281"/>
    </row>
    <row r="52" ht="15" customHeight="1">
      <c r="B52" s="279"/>
      <c r="C52" s="283" t="s">
        <v>1388</v>
      </c>
      <c r="D52" s="283"/>
      <c r="E52" s="283"/>
      <c r="F52" s="283"/>
      <c r="G52" s="283"/>
      <c r="H52" s="283"/>
      <c r="I52" s="283"/>
      <c r="J52" s="283"/>
      <c r="K52" s="281"/>
    </row>
    <row r="53" ht="15" customHeight="1">
      <c r="B53" s="279"/>
      <c r="C53" s="283" t="s">
        <v>1389</v>
      </c>
      <c r="D53" s="283"/>
      <c r="E53" s="283"/>
      <c r="F53" s="283"/>
      <c r="G53" s="283"/>
      <c r="H53" s="283"/>
      <c r="I53" s="283"/>
      <c r="J53" s="283"/>
      <c r="K53" s="281"/>
    </row>
    <row r="54" ht="12.75" customHeight="1">
      <c r="B54" s="279"/>
      <c r="C54" s="283"/>
      <c r="D54" s="283"/>
      <c r="E54" s="283"/>
      <c r="F54" s="283"/>
      <c r="G54" s="283"/>
      <c r="H54" s="283"/>
      <c r="I54" s="283"/>
      <c r="J54" s="283"/>
      <c r="K54" s="281"/>
    </row>
    <row r="55" ht="15" customHeight="1">
      <c r="B55" s="279"/>
      <c r="C55" s="283" t="s">
        <v>1390</v>
      </c>
      <c r="D55" s="283"/>
      <c r="E55" s="283"/>
      <c r="F55" s="283"/>
      <c r="G55" s="283"/>
      <c r="H55" s="283"/>
      <c r="I55" s="283"/>
      <c r="J55" s="283"/>
      <c r="K55" s="281"/>
    </row>
    <row r="56" ht="15" customHeight="1">
      <c r="B56" s="279"/>
      <c r="C56" s="285"/>
      <c r="D56" s="283" t="s">
        <v>1391</v>
      </c>
      <c r="E56" s="283"/>
      <c r="F56" s="283"/>
      <c r="G56" s="283"/>
      <c r="H56" s="283"/>
      <c r="I56" s="283"/>
      <c r="J56" s="283"/>
      <c r="K56" s="281"/>
    </row>
    <row r="57" ht="15" customHeight="1">
      <c r="B57" s="279"/>
      <c r="C57" s="285"/>
      <c r="D57" s="283" t="s">
        <v>1392</v>
      </c>
      <c r="E57" s="283"/>
      <c r="F57" s="283"/>
      <c r="G57" s="283"/>
      <c r="H57" s="283"/>
      <c r="I57" s="283"/>
      <c r="J57" s="283"/>
      <c r="K57" s="281"/>
    </row>
    <row r="58" ht="15" customHeight="1">
      <c r="B58" s="279"/>
      <c r="C58" s="285"/>
      <c r="D58" s="283" t="s">
        <v>1393</v>
      </c>
      <c r="E58" s="283"/>
      <c r="F58" s="283"/>
      <c r="G58" s="283"/>
      <c r="H58" s="283"/>
      <c r="I58" s="283"/>
      <c r="J58" s="283"/>
      <c r="K58" s="281"/>
    </row>
    <row r="59" ht="15" customHeight="1">
      <c r="B59" s="279"/>
      <c r="C59" s="285"/>
      <c r="D59" s="283" t="s">
        <v>1394</v>
      </c>
      <c r="E59" s="283"/>
      <c r="F59" s="283"/>
      <c r="G59" s="283"/>
      <c r="H59" s="283"/>
      <c r="I59" s="283"/>
      <c r="J59" s="283"/>
      <c r="K59" s="281"/>
    </row>
    <row r="60" ht="15" customHeight="1">
      <c r="B60" s="279"/>
      <c r="C60" s="285"/>
      <c r="D60" s="288" t="s">
        <v>1395</v>
      </c>
      <c r="E60" s="288"/>
      <c r="F60" s="288"/>
      <c r="G60" s="288"/>
      <c r="H60" s="288"/>
      <c r="I60" s="288"/>
      <c r="J60" s="288"/>
      <c r="K60" s="281"/>
    </row>
    <row r="61" ht="15" customHeight="1">
      <c r="B61" s="279"/>
      <c r="C61" s="285"/>
      <c r="D61" s="283" t="s">
        <v>1396</v>
      </c>
      <c r="E61" s="283"/>
      <c r="F61" s="283"/>
      <c r="G61" s="283"/>
      <c r="H61" s="283"/>
      <c r="I61" s="283"/>
      <c r="J61" s="283"/>
      <c r="K61" s="281"/>
    </row>
    <row r="62" ht="12.75" customHeight="1">
      <c r="B62" s="279"/>
      <c r="C62" s="285"/>
      <c r="D62" s="285"/>
      <c r="E62" s="289"/>
      <c r="F62" s="285"/>
      <c r="G62" s="285"/>
      <c r="H62" s="285"/>
      <c r="I62" s="285"/>
      <c r="J62" s="285"/>
      <c r="K62" s="281"/>
    </row>
    <row r="63" ht="15" customHeight="1">
      <c r="B63" s="279"/>
      <c r="C63" s="285"/>
      <c r="D63" s="283" t="s">
        <v>1397</v>
      </c>
      <c r="E63" s="283"/>
      <c r="F63" s="283"/>
      <c r="G63" s="283"/>
      <c r="H63" s="283"/>
      <c r="I63" s="283"/>
      <c r="J63" s="283"/>
      <c r="K63" s="281"/>
    </row>
    <row r="64" ht="15" customHeight="1">
      <c r="B64" s="279"/>
      <c r="C64" s="285"/>
      <c r="D64" s="288" t="s">
        <v>1398</v>
      </c>
      <c r="E64" s="288"/>
      <c r="F64" s="288"/>
      <c r="G64" s="288"/>
      <c r="H64" s="288"/>
      <c r="I64" s="288"/>
      <c r="J64" s="288"/>
      <c r="K64" s="281"/>
    </row>
    <row r="65" ht="15" customHeight="1">
      <c r="B65" s="279"/>
      <c r="C65" s="285"/>
      <c r="D65" s="283" t="s">
        <v>1399</v>
      </c>
      <c r="E65" s="283"/>
      <c r="F65" s="283"/>
      <c r="G65" s="283"/>
      <c r="H65" s="283"/>
      <c r="I65" s="283"/>
      <c r="J65" s="283"/>
      <c r="K65" s="281"/>
    </row>
    <row r="66" ht="15" customHeight="1">
      <c r="B66" s="279"/>
      <c r="C66" s="285"/>
      <c r="D66" s="283" t="s">
        <v>1400</v>
      </c>
      <c r="E66" s="283"/>
      <c r="F66" s="283"/>
      <c r="G66" s="283"/>
      <c r="H66" s="283"/>
      <c r="I66" s="283"/>
      <c r="J66" s="283"/>
      <c r="K66" s="281"/>
    </row>
    <row r="67" ht="15" customHeight="1">
      <c r="B67" s="279"/>
      <c r="C67" s="285"/>
      <c r="D67" s="283" t="s">
        <v>1401</v>
      </c>
      <c r="E67" s="283"/>
      <c r="F67" s="283"/>
      <c r="G67" s="283"/>
      <c r="H67" s="283"/>
      <c r="I67" s="283"/>
      <c r="J67" s="283"/>
      <c r="K67" s="281"/>
    </row>
    <row r="68" ht="15" customHeight="1">
      <c r="B68" s="279"/>
      <c r="C68" s="285"/>
      <c r="D68" s="283" t="s">
        <v>1402</v>
      </c>
      <c r="E68" s="283"/>
      <c r="F68" s="283"/>
      <c r="G68" s="283"/>
      <c r="H68" s="283"/>
      <c r="I68" s="283"/>
      <c r="J68" s="283"/>
      <c r="K68" s="281"/>
    </row>
    <row r="69" ht="12.75" customHeight="1">
      <c r="B69" s="290"/>
      <c r="C69" s="291"/>
      <c r="D69" s="291"/>
      <c r="E69" s="291"/>
      <c r="F69" s="291"/>
      <c r="G69" s="291"/>
      <c r="H69" s="291"/>
      <c r="I69" s="291"/>
      <c r="J69" s="291"/>
      <c r="K69" s="292"/>
    </row>
    <row r="70" ht="18.75" customHeight="1">
      <c r="B70" s="293"/>
      <c r="C70" s="293"/>
      <c r="D70" s="293"/>
      <c r="E70" s="293"/>
      <c r="F70" s="293"/>
      <c r="G70" s="293"/>
      <c r="H70" s="293"/>
      <c r="I70" s="293"/>
      <c r="J70" s="293"/>
      <c r="K70" s="294"/>
    </row>
    <row r="71" ht="18.75" customHeight="1">
      <c r="B71" s="294"/>
      <c r="C71" s="294"/>
      <c r="D71" s="294"/>
      <c r="E71" s="294"/>
      <c r="F71" s="294"/>
      <c r="G71" s="294"/>
      <c r="H71" s="294"/>
      <c r="I71" s="294"/>
      <c r="J71" s="294"/>
      <c r="K71" s="294"/>
    </row>
    <row r="72" ht="7.5" customHeight="1">
      <c r="B72" s="295"/>
      <c r="C72" s="296"/>
      <c r="D72" s="296"/>
      <c r="E72" s="296"/>
      <c r="F72" s="296"/>
      <c r="G72" s="296"/>
      <c r="H72" s="296"/>
      <c r="I72" s="296"/>
      <c r="J72" s="296"/>
      <c r="K72" s="297"/>
    </row>
    <row r="73" ht="45" customHeight="1">
      <c r="B73" s="298"/>
      <c r="C73" s="299" t="s">
        <v>118</v>
      </c>
      <c r="D73" s="299"/>
      <c r="E73" s="299"/>
      <c r="F73" s="299"/>
      <c r="G73" s="299"/>
      <c r="H73" s="299"/>
      <c r="I73" s="299"/>
      <c r="J73" s="299"/>
      <c r="K73" s="300"/>
    </row>
    <row r="74" ht="17.25" customHeight="1">
      <c r="B74" s="298"/>
      <c r="C74" s="301" t="s">
        <v>1403</v>
      </c>
      <c r="D74" s="301"/>
      <c r="E74" s="301"/>
      <c r="F74" s="301" t="s">
        <v>1404</v>
      </c>
      <c r="G74" s="302"/>
      <c r="H74" s="301" t="s">
        <v>139</v>
      </c>
      <c r="I74" s="301" t="s">
        <v>58</v>
      </c>
      <c r="J74" s="301" t="s">
        <v>1405</v>
      </c>
      <c r="K74" s="300"/>
    </row>
    <row r="75" ht="17.25" customHeight="1">
      <c r="B75" s="298"/>
      <c r="C75" s="303" t="s">
        <v>1406</v>
      </c>
      <c r="D75" s="303"/>
      <c r="E75" s="303"/>
      <c r="F75" s="304" t="s">
        <v>1407</v>
      </c>
      <c r="G75" s="305"/>
      <c r="H75" s="303"/>
      <c r="I75" s="303"/>
      <c r="J75" s="303" t="s">
        <v>1408</v>
      </c>
      <c r="K75" s="300"/>
    </row>
    <row r="76" ht="5.25" customHeight="1">
      <c r="B76" s="298"/>
      <c r="C76" s="306"/>
      <c r="D76" s="306"/>
      <c r="E76" s="306"/>
      <c r="F76" s="306"/>
      <c r="G76" s="307"/>
      <c r="H76" s="306"/>
      <c r="I76" s="306"/>
      <c r="J76" s="306"/>
      <c r="K76" s="300"/>
    </row>
    <row r="77" ht="15" customHeight="1">
      <c r="B77" s="298"/>
      <c r="C77" s="287" t="s">
        <v>54</v>
      </c>
      <c r="D77" s="306"/>
      <c r="E77" s="306"/>
      <c r="F77" s="308" t="s">
        <v>1409</v>
      </c>
      <c r="G77" s="307"/>
      <c r="H77" s="287" t="s">
        <v>1410</v>
      </c>
      <c r="I77" s="287" t="s">
        <v>1411</v>
      </c>
      <c r="J77" s="287">
        <v>20</v>
      </c>
      <c r="K77" s="300"/>
    </row>
    <row r="78" ht="15" customHeight="1">
      <c r="B78" s="298"/>
      <c r="C78" s="287" t="s">
        <v>1412</v>
      </c>
      <c r="D78" s="287"/>
      <c r="E78" s="287"/>
      <c r="F78" s="308" t="s">
        <v>1409</v>
      </c>
      <c r="G78" s="307"/>
      <c r="H78" s="287" t="s">
        <v>1413</v>
      </c>
      <c r="I78" s="287" t="s">
        <v>1411</v>
      </c>
      <c r="J78" s="287">
        <v>120</v>
      </c>
      <c r="K78" s="300"/>
    </row>
    <row r="79" ht="15" customHeight="1">
      <c r="B79" s="309"/>
      <c r="C79" s="287" t="s">
        <v>1414</v>
      </c>
      <c r="D79" s="287"/>
      <c r="E79" s="287"/>
      <c r="F79" s="308" t="s">
        <v>1415</v>
      </c>
      <c r="G79" s="307"/>
      <c r="H79" s="287" t="s">
        <v>1416</v>
      </c>
      <c r="I79" s="287" t="s">
        <v>1411</v>
      </c>
      <c r="J79" s="287">
        <v>50</v>
      </c>
      <c r="K79" s="300"/>
    </row>
    <row r="80" ht="15" customHeight="1">
      <c r="B80" s="309"/>
      <c r="C80" s="287" t="s">
        <v>1417</v>
      </c>
      <c r="D80" s="287"/>
      <c r="E80" s="287"/>
      <c r="F80" s="308" t="s">
        <v>1409</v>
      </c>
      <c r="G80" s="307"/>
      <c r="H80" s="287" t="s">
        <v>1418</v>
      </c>
      <c r="I80" s="287" t="s">
        <v>1419</v>
      </c>
      <c r="J80" s="287"/>
      <c r="K80" s="300"/>
    </row>
    <row r="81" ht="15" customHeight="1">
      <c r="B81" s="309"/>
      <c r="C81" s="310" t="s">
        <v>1420</v>
      </c>
      <c r="D81" s="310"/>
      <c r="E81" s="310"/>
      <c r="F81" s="311" t="s">
        <v>1415</v>
      </c>
      <c r="G81" s="310"/>
      <c r="H81" s="310" t="s">
        <v>1421</v>
      </c>
      <c r="I81" s="310" t="s">
        <v>1411</v>
      </c>
      <c r="J81" s="310">
        <v>15</v>
      </c>
      <c r="K81" s="300"/>
    </row>
    <row r="82" ht="15" customHeight="1">
      <c r="B82" s="309"/>
      <c r="C82" s="310" t="s">
        <v>1422</v>
      </c>
      <c r="D82" s="310"/>
      <c r="E82" s="310"/>
      <c r="F82" s="311" t="s">
        <v>1415</v>
      </c>
      <c r="G82" s="310"/>
      <c r="H82" s="310" t="s">
        <v>1423</v>
      </c>
      <c r="I82" s="310" t="s">
        <v>1411</v>
      </c>
      <c r="J82" s="310">
        <v>15</v>
      </c>
      <c r="K82" s="300"/>
    </row>
    <row r="83" ht="15" customHeight="1">
      <c r="B83" s="309"/>
      <c r="C83" s="310" t="s">
        <v>1424</v>
      </c>
      <c r="D83" s="310"/>
      <c r="E83" s="310"/>
      <c r="F83" s="311" t="s">
        <v>1415</v>
      </c>
      <c r="G83" s="310"/>
      <c r="H83" s="310" t="s">
        <v>1425</v>
      </c>
      <c r="I83" s="310" t="s">
        <v>1411</v>
      </c>
      <c r="J83" s="310">
        <v>20</v>
      </c>
      <c r="K83" s="300"/>
    </row>
    <row r="84" ht="15" customHeight="1">
      <c r="B84" s="309"/>
      <c r="C84" s="310" t="s">
        <v>1426</v>
      </c>
      <c r="D84" s="310"/>
      <c r="E84" s="310"/>
      <c r="F84" s="311" t="s">
        <v>1415</v>
      </c>
      <c r="G84" s="310"/>
      <c r="H84" s="310" t="s">
        <v>1427</v>
      </c>
      <c r="I84" s="310" t="s">
        <v>1411</v>
      </c>
      <c r="J84" s="310">
        <v>20</v>
      </c>
      <c r="K84" s="300"/>
    </row>
    <row r="85" ht="15" customHeight="1">
      <c r="B85" s="309"/>
      <c r="C85" s="287" t="s">
        <v>1428</v>
      </c>
      <c r="D85" s="287"/>
      <c r="E85" s="287"/>
      <c r="F85" s="308" t="s">
        <v>1415</v>
      </c>
      <c r="G85" s="307"/>
      <c r="H85" s="287" t="s">
        <v>1429</v>
      </c>
      <c r="I85" s="287" t="s">
        <v>1411</v>
      </c>
      <c r="J85" s="287">
        <v>50</v>
      </c>
      <c r="K85" s="300"/>
    </row>
    <row r="86" ht="15" customHeight="1">
      <c r="B86" s="309"/>
      <c r="C86" s="287" t="s">
        <v>1430</v>
      </c>
      <c r="D86" s="287"/>
      <c r="E86" s="287"/>
      <c r="F86" s="308" t="s">
        <v>1415</v>
      </c>
      <c r="G86" s="307"/>
      <c r="H86" s="287" t="s">
        <v>1431</v>
      </c>
      <c r="I86" s="287" t="s">
        <v>1411</v>
      </c>
      <c r="J86" s="287">
        <v>20</v>
      </c>
      <c r="K86" s="300"/>
    </row>
    <row r="87" ht="15" customHeight="1">
      <c r="B87" s="309"/>
      <c r="C87" s="287" t="s">
        <v>1432</v>
      </c>
      <c r="D87" s="287"/>
      <c r="E87" s="287"/>
      <c r="F87" s="308" t="s">
        <v>1415</v>
      </c>
      <c r="G87" s="307"/>
      <c r="H87" s="287" t="s">
        <v>1433</v>
      </c>
      <c r="I87" s="287" t="s">
        <v>1411</v>
      </c>
      <c r="J87" s="287">
        <v>20</v>
      </c>
      <c r="K87" s="300"/>
    </row>
    <row r="88" ht="15" customHeight="1">
      <c r="B88" s="309"/>
      <c r="C88" s="287" t="s">
        <v>1434</v>
      </c>
      <c r="D88" s="287"/>
      <c r="E88" s="287"/>
      <c r="F88" s="308" t="s">
        <v>1415</v>
      </c>
      <c r="G88" s="307"/>
      <c r="H88" s="287" t="s">
        <v>1435</v>
      </c>
      <c r="I88" s="287" t="s">
        <v>1411</v>
      </c>
      <c r="J88" s="287">
        <v>50</v>
      </c>
      <c r="K88" s="300"/>
    </row>
    <row r="89" ht="15" customHeight="1">
      <c r="B89" s="309"/>
      <c r="C89" s="287" t="s">
        <v>1436</v>
      </c>
      <c r="D89" s="287"/>
      <c r="E89" s="287"/>
      <c r="F89" s="308" t="s">
        <v>1415</v>
      </c>
      <c r="G89" s="307"/>
      <c r="H89" s="287" t="s">
        <v>1436</v>
      </c>
      <c r="I89" s="287" t="s">
        <v>1411</v>
      </c>
      <c r="J89" s="287">
        <v>50</v>
      </c>
      <c r="K89" s="300"/>
    </row>
    <row r="90" ht="15" customHeight="1">
      <c r="B90" s="309"/>
      <c r="C90" s="287" t="s">
        <v>144</v>
      </c>
      <c r="D90" s="287"/>
      <c r="E90" s="287"/>
      <c r="F90" s="308" t="s">
        <v>1415</v>
      </c>
      <c r="G90" s="307"/>
      <c r="H90" s="287" t="s">
        <v>1437</v>
      </c>
      <c r="I90" s="287" t="s">
        <v>1411</v>
      </c>
      <c r="J90" s="287">
        <v>255</v>
      </c>
      <c r="K90" s="300"/>
    </row>
    <row r="91" ht="15" customHeight="1">
      <c r="B91" s="309"/>
      <c r="C91" s="287" t="s">
        <v>1438</v>
      </c>
      <c r="D91" s="287"/>
      <c r="E91" s="287"/>
      <c r="F91" s="308" t="s">
        <v>1409</v>
      </c>
      <c r="G91" s="307"/>
      <c r="H91" s="287" t="s">
        <v>1439</v>
      </c>
      <c r="I91" s="287" t="s">
        <v>1440</v>
      </c>
      <c r="J91" s="287"/>
      <c r="K91" s="300"/>
    </row>
    <row r="92" ht="15" customHeight="1">
      <c r="B92" s="309"/>
      <c r="C92" s="287" t="s">
        <v>1441</v>
      </c>
      <c r="D92" s="287"/>
      <c r="E92" s="287"/>
      <c r="F92" s="308" t="s">
        <v>1409</v>
      </c>
      <c r="G92" s="307"/>
      <c r="H92" s="287" t="s">
        <v>1442</v>
      </c>
      <c r="I92" s="287" t="s">
        <v>1443</v>
      </c>
      <c r="J92" s="287"/>
      <c r="K92" s="300"/>
    </row>
    <row r="93" ht="15" customHeight="1">
      <c r="B93" s="309"/>
      <c r="C93" s="287" t="s">
        <v>1444</v>
      </c>
      <c r="D93" s="287"/>
      <c r="E93" s="287"/>
      <c r="F93" s="308" t="s">
        <v>1409</v>
      </c>
      <c r="G93" s="307"/>
      <c r="H93" s="287" t="s">
        <v>1444</v>
      </c>
      <c r="I93" s="287" t="s">
        <v>1443</v>
      </c>
      <c r="J93" s="287"/>
      <c r="K93" s="300"/>
    </row>
    <row r="94" ht="15" customHeight="1">
      <c r="B94" s="309"/>
      <c r="C94" s="287" t="s">
        <v>39</v>
      </c>
      <c r="D94" s="287"/>
      <c r="E94" s="287"/>
      <c r="F94" s="308" t="s">
        <v>1409</v>
      </c>
      <c r="G94" s="307"/>
      <c r="H94" s="287" t="s">
        <v>1445</v>
      </c>
      <c r="I94" s="287" t="s">
        <v>1443</v>
      </c>
      <c r="J94" s="287"/>
      <c r="K94" s="300"/>
    </row>
    <row r="95" ht="15" customHeight="1">
      <c r="B95" s="309"/>
      <c r="C95" s="287" t="s">
        <v>49</v>
      </c>
      <c r="D95" s="287"/>
      <c r="E95" s="287"/>
      <c r="F95" s="308" t="s">
        <v>1409</v>
      </c>
      <c r="G95" s="307"/>
      <c r="H95" s="287" t="s">
        <v>1446</v>
      </c>
      <c r="I95" s="287" t="s">
        <v>1443</v>
      </c>
      <c r="J95" s="287"/>
      <c r="K95" s="300"/>
    </row>
    <row r="96" ht="15" customHeight="1">
      <c r="B96" s="312"/>
      <c r="C96" s="313"/>
      <c r="D96" s="313"/>
      <c r="E96" s="313"/>
      <c r="F96" s="313"/>
      <c r="G96" s="313"/>
      <c r="H96" s="313"/>
      <c r="I96" s="313"/>
      <c r="J96" s="313"/>
      <c r="K96" s="314"/>
    </row>
    <row r="97" ht="18.75" customHeight="1">
      <c r="B97" s="315"/>
      <c r="C97" s="316"/>
      <c r="D97" s="316"/>
      <c r="E97" s="316"/>
      <c r="F97" s="316"/>
      <c r="G97" s="316"/>
      <c r="H97" s="316"/>
      <c r="I97" s="316"/>
      <c r="J97" s="316"/>
      <c r="K97" s="315"/>
    </row>
    <row r="98" ht="18.75" customHeight="1">
      <c r="B98" s="294"/>
      <c r="C98" s="294"/>
      <c r="D98" s="294"/>
      <c r="E98" s="294"/>
      <c r="F98" s="294"/>
      <c r="G98" s="294"/>
      <c r="H98" s="294"/>
      <c r="I98" s="294"/>
      <c r="J98" s="294"/>
      <c r="K98" s="294"/>
    </row>
    <row r="99" ht="7.5" customHeight="1">
      <c r="B99" s="295"/>
      <c r="C99" s="296"/>
      <c r="D99" s="296"/>
      <c r="E99" s="296"/>
      <c r="F99" s="296"/>
      <c r="G99" s="296"/>
      <c r="H99" s="296"/>
      <c r="I99" s="296"/>
      <c r="J99" s="296"/>
      <c r="K99" s="297"/>
    </row>
    <row r="100" ht="45" customHeight="1">
      <c r="B100" s="298"/>
      <c r="C100" s="299" t="s">
        <v>1447</v>
      </c>
      <c r="D100" s="299"/>
      <c r="E100" s="299"/>
      <c r="F100" s="299"/>
      <c r="G100" s="299"/>
      <c r="H100" s="299"/>
      <c r="I100" s="299"/>
      <c r="J100" s="299"/>
      <c r="K100" s="300"/>
    </row>
    <row r="101" ht="17.25" customHeight="1">
      <c r="B101" s="298"/>
      <c r="C101" s="301" t="s">
        <v>1403</v>
      </c>
      <c r="D101" s="301"/>
      <c r="E101" s="301"/>
      <c r="F101" s="301" t="s">
        <v>1404</v>
      </c>
      <c r="G101" s="302"/>
      <c r="H101" s="301" t="s">
        <v>139</v>
      </c>
      <c r="I101" s="301" t="s">
        <v>58</v>
      </c>
      <c r="J101" s="301" t="s">
        <v>1405</v>
      </c>
      <c r="K101" s="300"/>
    </row>
    <row r="102" ht="17.25" customHeight="1">
      <c r="B102" s="298"/>
      <c r="C102" s="303" t="s">
        <v>1406</v>
      </c>
      <c r="D102" s="303"/>
      <c r="E102" s="303"/>
      <c r="F102" s="304" t="s">
        <v>1407</v>
      </c>
      <c r="G102" s="305"/>
      <c r="H102" s="303"/>
      <c r="I102" s="303"/>
      <c r="J102" s="303" t="s">
        <v>1408</v>
      </c>
      <c r="K102" s="300"/>
    </row>
    <row r="103" ht="5.25" customHeight="1">
      <c r="B103" s="298"/>
      <c r="C103" s="301"/>
      <c r="D103" s="301"/>
      <c r="E103" s="301"/>
      <c r="F103" s="301"/>
      <c r="G103" s="317"/>
      <c r="H103" s="301"/>
      <c r="I103" s="301"/>
      <c r="J103" s="301"/>
      <c r="K103" s="300"/>
    </row>
    <row r="104" ht="15" customHeight="1">
      <c r="B104" s="298"/>
      <c r="C104" s="287" t="s">
        <v>54</v>
      </c>
      <c r="D104" s="306"/>
      <c r="E104" s="306"/>
      <c r="F104" s="308" t="s">
        <v>1409</v>
      </c>
      <c r="G104" s="317"/>
      <c r="H104" s="287" t="s">
        <v>1448</v>
      </c>
      <c r="I104" s="287" t="s">
        <v>1411</v>
      </c>
      <c r="J104" s="287">
        <v>20</v>
      </c>
      <c r="K104" s="300"/>
    </row>
    <row r="105" ht="15" customHeight="1">
      <c r="B105" s="298"/>
      <c r="C105" s="287" t="s">
        <v>1412</v>
      </c>
      <c r="D105" s="287"/>
      <c r="E105" s="287"/>
      <c r="F105" s="308" t="s">
        <v>1409</v>
      </c>
      <c r="G105" s="287"/>
      <c r="H105" s="287" t="s">
        <v>1448</v>
      </c>
      <c r="I105" s="287" t="s">
        <v>1411</v>
      </c>
      <c r="J105" s="287">
        <v>120</v>
      </c>
      <c r="K105" s="300"/>
    </row>
    <row r="106" ht="15" customHeight="1">
      <c r="B106" s="309"/>
      <c r="C106" s="287" t="s">
        <v>1414</v>
      </c>
      <c r="D106" s="287"/>
      <c r="E106" s="287"/>
      <c r="F106" s="308" t="s">
        <v>1415</v>
      </c>
      <c r="G106" s="287"/>
      <c r="H106" s="287" t="s">
        <v>1448</v>
      </c>
      <c r="I106" s="287" t="s">
        <v>1411</v>
      </c>
      <c r="J106" s="287">
        <v>50</v>
      </c>
      <c r="K106" s="300"/>
    </row>
    <row r="107" ht="15" customHeight="1">
      <c r="B107" s="309"/>
      <c r="C107" s="287" t="s">
        <v>1417</v>
      </c>
      <c r="D107" s="287"/>
      <c r="E107" s="287"/>
      <c r="F107" s="308" t="s">
        <v>1409</v>
      </c>
      <c r="G107" s="287"/>
      <c r="H107" s="287" t="s">
        <v>1448</v>
      </c>
      <c r="I107" s="287" t="s">
        <v>1419</v>
      </c>
      <c r="J107" s="287"/>
      <c r="K107" s="300"/>
    </row>
    <row r="108" ht="15" customHeight="1">
      <c r="B108" s="309"/>
      <c r="C108" s="287" t="s">
        <v>1428</v>
      </c>
      <c r="D108" s="287"/>
      <c r="E108" s="287"/>
      <c r="F108" s="308" t="s">
        <v>1415</v>
      </c>
      <c r="G108" s="287"/>
      <c r="H108" s="287" t="s">
        <v>1448</v>
      </c>
      <c r="I108" s="287" t="s">
        <v>1411</v>
      </c>
      <c r="J108" s="287">
        <v>50</v>
      </c>
      <c r="K108" s="300"/>
    </row>
    <row r="109" ht="15" customHeight="1">
      <c r="B109" s="309"/>
      <c r="C109" s="287" t="s">
        <v>1436</v>
      </c>
      <c r="D109" s="287"/>
      <c r="E109" s="287"/>
      <c r="F109" s="308" t="s">
        <v>1415</v>
      </c>
      <c r="G109" s="287"/>
      <c r="H109" s="287" t="s">
        <v>1448</v>
      </c>
      <c r="I109" s="287" t="s">
        <v>1411</v>
      </c>
      <c r="J109" s="287">
        <v>50</v>
      </c>
      <c r="K109" s="300"/>
    </row>
    <row r="110" ht="15" customHeight="1">
      <c r="B110" s="309"/>
      <c r="C110" s="287" t="s">
        <v>1434</v>
      </c>
      <c r="D110" s="287"/>
      <c r="E110" s="287"/>
      <c r="F110" s="308" t="s">
        <v>1415</v>
      </c>
      <c r="G110" s="287"/>
      <c r="H110" s="287" t="s">
        <v>1448</v>
      </c>
      <c r="I110" s="287" t="s">
        <v>1411</v>
      </c>
      <c r="J110" s="287">
        <v>50</v>
      </c>
      <c r="K110" s="300"/>
    </row>
    <row r="111" ht="15" customHeight="1">
      <c r="B111" s="309"/>
      <c r="C111" s="287" t="s">
        <v>54</v>
      </c>
      <c r="D111" s="287"/>
      <c r="E111" s="287"/>
      <c r="F111" s="308" t="s">
        <v>1409</v>
      </c>
      <c r="G111" s="287"/>
      <c r="H111" s="287" t="s">
        <v>1449</v>
      </c>
      <c r="I111" s="287" t="s">
        <v>1411</v>
      </c>
      <c r="J111" s="287">
        <v>20</v>
      </c>
      <c r="K111" s="300"/>
    </row>
    <row r="112" ht="15" customHeight="1">
      <c r="B112" s="309"/>
      <c r="C112" s="287" t="s">
        <v>1450</v>
      </c>
      <c r="D112" s="287"/>
      <c r="E112" s="287"/>
      <c r="F112" s="308" t="s">
        <v>1409</v>
      </c>
      <c r="G112" s="287"/>
      <c r="H112" s="287" t="s">
        <v>1451</v>
      </c>
      <c r="I112" s="287" t="s">
        <v>1411</v>
      </c>
      <c r="J112" s="287">
        <v>120</v>
      </c>
      <c r="K112" s="300"/>
    </row>
    <row r="113" ht="15" customHeight="1">
      <c r="B113" s="309"/>
      <c r="C113" s="287" t="s">
        <v>39</v>
      </c>
      <c r="D113" s="287"/>
      <c r="E113" s="287"/>
      <c r="F113" s="308" t="s">
        <v>1409</v>
      </c>
      <c r="G113" s="287"/>
      <c r="H113" s="287" t="s">
        <v>1452</v>
      </c>
      <c r="I113" s="287" t="s">
        <v>1443</v>
      </c>
      <c r="J113" s="287"/>
      <c r="K113" s="300"/>
    </row>
    <row r="114" ht="15" customHeight="1">
      <c r="B114" s="309"/>
      <c r="C114" s="287" t="s">
        <v>49</v>
      </c>
      <c r="D114" s="287"/>
      <c r="E114" s="287"/>
      <c r="F114" s="308" t="s">
        <v>1409</v>
      </c>
      <c r="G114" s="287"/>
      <c r="H114" s="287" t="s">
        <v>1453</v>
      </c>
      <c r="I114" s="287" t="s">
        <v>1443</v>
      </c>
      <c r="J114" s="287"/>
      <c r="K114" s="300"/>
    </row>
    <row r="115" ht="15" customHeight="1">
      <c r="B115" s="309"/>
      <c r="C115" s="287" t="s">
        <v>58</v>
      </c>
      <c r="D115" s="287"/>
      <c r="E115" s="287"/>
      <c r="F115" s="308" t="s">
        <v>1409</v>
      </c>
      <c r="G115" s="287"/>
      <c r="H115" s="287" t="s">
        <v>1454</v>
      </c>
      <c r="I115" s="287" t="s">
        <v>1455</v>
      </c>
      <c r="J115" s="287"/>
      <c r="K115" s="300"/>
    </row>
    <row r="116" ht="15" customHeight="1">
      <c r="B116" s="312"/>
      <c r="C116" s="318"/>
      <c r="D116" s="318"/>
      <c r="E116" s="318"/>
      <c r="F116" s="318"/>
      <c r="G116" s="318"/>
      <c r="H116" s="318"/>
      <c r="I116" s="318"/>
      <c r="J116" s="318"/>
      <c r="K116" s="314"/>
    </row>
    <row r="117" ht="18.75" customHeight="1">
      <c r="B117" s="319"/>
      <c r="C117" s="283"/>
      <c r="D117" s="283"/>
      <c r="E117" s="283"/>
      <c r="F117" s="320"/>
      <c r="G117" s="283"/>
      <c r="H117" s="283"/>
      <c r="I117" s="283"/>
      <c r="J117" s="283"/>
      <c r="K117" s="319"/>
    </row>
    <row r="118" ht="18.75" customHeight="1">
      <c r="B118" s="294"/>
      <c r="C118" s="294"/>
      <c r="D118" s="294"/>
      <c r="E118" s="294"/>
      <c r="F118" s="294"/>
      <c r="G118" s="294"/>
      <c r="H118" s="294"/>
      <c r="I118" s="294"/>
      <c r="J118" s="294"/>
      <c r="K118" s="294"/>
    </row>
    <row r="119" ht="7.5" customHeight="1">
      <c r="B119" s="321"/>
      <c r="C119" s="322"/>
      <c r="D119" s="322"/>
      <c r="E119" s="322"/>
      <c r="F119" s="322"/>
      <c r="G119" s="322"/>
      <c r="H119" s="322"/>
      <c r="I119" s="322"/>
      <c r="J119" s="322"/>
      <c r="K119" s="323"/>
    </row>
    <row r="120" ht="45" customHeight="1">
      <c r="B120" s="324"/>
      <c r="C120" s="277" t="s">
        <v>1456</v>
      </c>
      <c r="D120" s="277"/>
      <c r="E120" s="277"/>
      <c r="F120" s="277"/>
      <c r="G120" s="277"/>
      <c r="H120" s="277"/>
      <c r="I120" s="277"/>
      <c r="J120" s="277"/>
      <c r="K120" s="325"/>
    </row>
    <row r="121" ht="17.25" customHeight="1">
      <c r="B121" s="326"/>
      <c r="C121" s="301" t="s">
        <v>1403</v>
      </c>
      <c r="D121" s="301"/>
      <c r="E121" s="301"/>
      <c r="F121" s="301" t="s">
        <v>1404</v>
      </c>
      <c r="G121" s="302"/>
      <c r="H121" s="301" t="s">
        <v>139</v>
      </c>
      <c r="I121" s="301" t="s">
        <v>58</v>
      </c>
      <c r="J121" s="301" t="s">
        <v>1405</v>
      </c>
      <c r="K121" s="327"/>
    </row>
    <row r="122" ht="17.25" customHeight="1">
      <c r="B122" s="326"/>
      <c r="C122" s="303" t="s">
        <v>1406</v>
      </c>
      <c r="D122" s="303"/>
      <c r="E122" s="303"/>
      <c r="F122" s="304" t="s">
        <v>1407</v>
      </c>
      <c r="G122" s="305"/>
      <c r="H122" s="303"/>
      <c r="I122" s="303"/>
      <c r="J122" s="303" t="s">
        <v>1408</v>
      </c>
      <c r="K122" s="327"/>
    </row>
    <row r="123" ht="5.25" customHeight="1">
      <c r="B123" s="328"/>
      <c r="C123" s="306"/>
      <c r="D123" s="306"/>
      <c r="E123" s="306"/>
      <c r="F123" s="306"/>
      <c r="G123" s="287"/>
      <c r="H123" s="306"/>
      <c r="I123" s="306"/>
      <c r="J123" s="306"/>
      <c r="K123" s="329"/>
    </row>
    <row r="124" ht="15" customHeight="1">
      <c r="B124" s="328"/>
      <c r="C124" s="287" t="s">
        <v>1412</v>
      </c>
      <c r="D124" s="306"/>
      <c r="E124" s="306"/>
      <c r="F124" s="308" t="s">
        <v>1409</v>
      </c>
      <c r="G124" s="287"/>
      <c r="H124" s="287" t="s">
        <v>1448</v>
      </c>
      <c r="I124" s="287" t="s">
        <v>1411</v>
      </c>
      <c r="J124" s="287">
        <v>120</v>
      </c>
      <c r="K124" s="330"/>
    </row>
    <row r="125" ht="15" customHeight="1">
      <c r="B125" s="328"/>
      <c r="C125" s="287" t="s">
        <v>1457</v>
      </c>
      <c r="D125" s="287"/>
      <c r="E125" s="287"/>
      <c r="F125" s="308" t="s">
        <v>1409</v>
      </c>
      <c r="G125" s="287"/>
      <c r="H125" s="287" t="s">
        <v>1458</v>
      </c>
      <c r="I125" s="287" t="s">
        <v>1411</v>
      </c>
      <c r="J125" s="287" t="s">
        <v>1459</v>
      </c>
      <c r="K125" s="330"/>
    </row>
    <row r="126" ht="15" customHeight="1">
      <c r="B126" s="328"/>
      <c r="C126" s="287" t="s">
        <v>1358</v>
      </c>
      <c r="D126" s="287"/>
      <c r="E126" s="287"/>
      <c r="F126" s="308" t="s">
        <v>1409</v>
      </c>
      <c r="G126" s="287"/>
      <c r="H126" s="287" t="s">
        <v>1460</v>
      </c>
      <c r="I126" s="287" t="s">
        <v>1411</v>
      </c>
      <c r="J126" s="287" t="s">
        <v>1459</v>
      </c>
      <c r="K126" s="330"/>
    </row>
    <row r="127" ht="15" customHeight="1">
      <c r="B127" s="328"/>
      <c r="C127" s="287" t="s">
        <v>1420</v>
      </c>
      <c r="D127" s="287"/>
      <c r="E127" s="287"/>
      <c r="F127" s="308" t="s">
        <v>1415</v>
      </c>
      <c r="G127" s="287"/>
      <c r="H127" s="287" t="s">
        <v>1421</v>
      </c>
      <c r="I127" s="287" t="s">
        <v>1411</v>
      </c>
      <c r="J127" s="287">
        <v>15</v>
      </c>
      <c r="K127" s="330"/>
    </row>
    <row r="128" ht="15" customHeight="1">
      <c r="B128" s="328"/>
      <c r="C128" s="310" t="s">
        <v>1422</v>
      </c>
      <c r="D128" s="310"/>
      <c r="E128" s="310"/>
      <c r="F128" s="311" t="s">
        <v>1415</v>
      </c>
      <c r="G128" s="310"/>
      <c r="H128" s="310" t="s">
        <v>1423</v>
      </c>
      <c r="I128" s="310" t="s">
        <v>1411</v>
      </c>
      <c r="J128" s="310">
        <v>15</v>
      </c>
      <c r="K128" s="330"/>
    </row>
    <row r="129" ht="15" customHeight="1">
      <c r="B129" s="328"/>
      <c r="C129" s="310" t="s">
        <v>1424</v>
      </c>
      <c r="D129" s="310"/>
      <c r="E129" s="310"/>
      <c r="F129" s="311" t="s">
        <v>1415</v>
      </c>
      <c r="G129" s="310"/>
      <c r="H129" s="310" t="s">
        <v>1425</v>
      </c>
      <c r="I129" s="310" t="s">
        <v>1411</v>
      </c>
      <c r="J129" s="310">
        <v>20</v>
      </c>
      <c r="K129" s="330"/>
    </row>
    <row r="130" ht="15" customHeight="1">
      <c r="B130" s="328"/>
      <c r="C130" s="310" t="s">
        <v>1426</v>
      </c>
      <c r="D130" s="310"/>
      <c r="E130" s="310"/>
      <c r="F130" s="311" t="s">
        <v>1415</v>
      </c>
      <c r="G130" s="310"/>
      <c r="H130" s="310" t="s">
        <v>1427</v>
      </c>
      <c r="I130" s="310" t="s">
        <v>1411</v>
      </c>
      <c r="J130" s="310">
        <v>20</v>
      </c>
      <c r="K130" s="330"/>
    </row>
    <row r="131" ht="15" customHeight="1">
      <c r="B131" s="328"/>
      <c r="C131" s="287" t="s">
        <v>1414</v>
      </c>
      <c r="D131" s="287"/>
      <c r="E131" s="287"/>
      <c r="F131" s="308" t="s">
        <v>1415</v>
      </c>
      <c r="G131" s="287"/>
      <c r="H131" s="287" t="s">
        <v>1448</v>
      </c>
      <c r="I131" s="287" t="s">
        <v>1411</v>
      </c>
      <c r="J131" s="287">
        <v>50</v>
      </c>
      <c r="K131" s="330"/>
    </row>
    <row r="132" ht="15" customHeight="1">
      <c r="B132" s="328"/>
      <c r="C132" s="287" t="s">
        <v>1428</v>
      </c>
      <c r="D132" s="287"/>
      <c r="E132" s="287"/>
      <c r="F132" s="308" t="s">
        <v>1415</v>
      </c>
      <c r="G132" s="287"/>
      <c r="H132" s="287" t="s">
        <v>1448</v>
      </c>
      <c r="I132" s="287" t="s">
        <v>1411</v>
      </c>
      <c r="J132" s="287">
        <v>50</v>
      </c>
      <c r="K132" s="330"/>
    </row>
    <row r="133" ht="15" customHeight="1">
      <c r="B133" s="328"/>
      <c r="C133" s="287" t="s">
        <v>1434</v>
      </c>
      <c r="D133" s="287"/>
      <c r="E133" s="287"/>
      <c r="F133" s="308" t="s">
        <v>1415</v>
      </c>
      <c r="G133" s="287"/>
      <c r="H133" s="287" t="s">
        <v>1448</v>
      </c>
      <c r="I133" s="287" t="s">
        <v>1411</v>
      </c>
      <c r="J133" s="287">
        <v>50</v>
      </c>
      <c r="K133" s="330"/>
    </row>
    <row r="134" ht="15" customHeight="1">
      <c r="B134" s="328"/>
      <c r="C134" s="287" t="s">
        <v>1436</v>
      </c>
      <c r="D134" s="287"/>
      <c r="E134" s="287"/>
      <c r="F134" s="308" t="s">
        <v>1415</v>
      </c>
      <c r="G134" s="287"/>
      <c r="H134" s="287" t="s">
        <v>1448</v>
      </c>
      <c r="I134" s="287" t="s">
        <v>1411</v>
      </c>
      <c r="J134" s="287">
        <v>50</v>
      </c>
      <c r="K134" s="330"/>
    </row>
    <row r="135" ht="15" customHeight="1">
      <c r="B135" s="328"/>
      <c r="C135" s="287" t="s">
        <v>144</v>
      </c>
      <c r="D135" s="287"/>
      <c r="E135" s="287"/>
      <c r="F135" s="308" t="s">
        <v>1415</v>
      </c>
      <c r="G135" s="287"/>
      <c r="H135" s="287" t="s">
        <v>1461</v>
      </c>
      <c r="I135" s="287" t="s">
        <v>1411</v>
      </c>
      <c r="J135" s="287">
        <v>255</v>
      </c>
      <c r="K135" s="330"/>
    </row>
    <row r="136" ht="15" customHeight="1">
      <c r="B136" s="328"/>
      <c r="C136" s="287" t="s">
        <v>1438</v>
      </c>
      <c r="D136" s="287"/>
      <c r="E136" s="287"/>
      <c r="F136" s="308" t="s">
        <v>1409</v>
      </c>
      <c r="G136" s="287"/>
      <c r="H136" s="287" t="s">
        <v>1462</v>
      </c>
      <c r="I136" s="287" t="s">
        <v>1440</v>
      </c>
      <c r="J136" s="287"/>
      <c r="K136" s="330"/>
    </row>
    <row r="137" ht="15" customHeight="1">
      <c r="B137" s="328"/>
      <c r="C137" s="287" t="s">
        <v>1441</v>
      </c>
      <c r="D137" s="287"/>
      <c r="E137" s="287"/>
      <c r="F137" s="308" t="s">
        <v>1409</v>
      </c>
      <c r="G137" s="287"/>
      <c r="H137" s="287" t="s">
        <v>1463</v>
      </c>
      <c r="I137" s="287" t="s">
        <v>1443</v>
      </c>
      <c r="J137" s="287"/>
      <c r="K137" s="330"/>
    </row>
    <row r="138" ht="15" customHeight="1">
      <c r="B138" s="328"/>
      <c r="C138" s="287" t="s">
        <v>1444</v>
      </c>
      <c r="D138" s="287"/>
      <c r="E138" s="287"/>
      <c r="F138" s="308" t="s">
        <v>1409</v>
      </c>
      <c r="G138" s="287"/>
      <c r="H138" s="287" t="s">
        <v>1444</v>
      </c>
      <c r="I138" s="287" t="s">
        <v>1443</v>
      </c>
      <c r="J138" s="287"/>
      <c r="K138" s="330"/>
    </row>
    <row r="139" ht="15" customHeight="1">
      <c r="B139" s="328"/>
      <c r="C139" s="287" t="s">
        <v>39</v>
      </c>
      <c r="D139" s="287"/>
      <c r="E139" s="287"/>
      <c r="F139" s="308" t="s">
        <v>1409</v>
      </c>
      <c r="G139" s="287"/>
      <c r="H139" s="287" t="s">
        <v>1464</v>
      </c>
      <c r="I139" s="287" t="s">
        <v>1443</v>
      </c>
      <c r="J139" s="287"/>
      <c r="K139" s="330"/>
    </row>
    <row r="140" ht="15" customHeight="1">
      <c r="B140" s="328"/>
      <c r="C140" s="287" t="s">
        <v>1465</v>
      </c>
      <c r="D140" s="287"/>
      <c r="E140" s="287"/>
      <c r="F140" s="308" t="s">
        <v>1409</v>
      </c>
      <c r="G140" s="287"/>
      <c r="H140" s="287" t="s">
        <v>1466</v>
      </c>
      <c r="I140" s="287" t="s">
        <v>1443</v>
      </c>
      <c r="J140" s="287"/>
      <c r="K140" s="330"/>
    </row>
    <row r="141" ht="15" customHeight="1">
      <c r="B141" s="331"/>
      <c r="C141" s="332"/>
      <c r="D141" s="332"/>
      <c r="E141" s="332"/>
      <c r="F141" s="332"/>
      <c r="G141" s="332"/>
      <c r="H141" s="332"/>
      <c r="I141" s="332"/>
      <c r="J141" s="332"/>
      <c r="K141" s="333"/>
    </row>
    <row r="142" ht="18.75" customHeight="1">
      <c r="B142" s="283"/>
      <c r="C142" s="283"/>
      <c r="D142" s="283"/>
      <c r="E142" s="283"/>
      <c r="F142" s="320"/>
      <c r="G142" s="283"/>
      <c r="H142" s="283"/>
      <c r="I142" s="283"/>
      <c r="J142" s="283"/>
      <c r="K142" s="283"/>
    </row>
    <row r="143" ht="18.75" customHeight="1">
      <c r="B143" s="294"/>
      <c r="C143" s="294"/>
      <c r="D143" s="294"/>
      <c r="E143" s="294"/>
      <c r="F143" s="294"/>
      <c r="G143" s="294"/>
      <c r="H143" s="294"/>
      <c r="I143" s="294"/>
      <c r="J143" s="294"/>
      <c r="K143" s="294"/>
    </row>
    <row r="144" ht="7.5" customHeight="1">
      <c r="B144" s="295"/>
      <c r="C144" s="296"/>
      <c r="D144" s="296"/>
      <c r="E144" s="296"/>
      <c r="F144" s="296"/>
      <c r="G144" s="296"/>
      <c r="H144" s="296"/>
      <c r="I144" s="296"/>
      <c r="J144" s="296"/>
      <c r="K144" s="297"/>
    </row>
    <row r="145" ht="45" customHeight="1">
      <c r="B145" s="298"/>
      <c r="C145" s="299" t="s">
        <v>1467</v>
      </c>
      <c r="D145" s="299"/>
      <c r="E145" s="299"/>
      <c r="F145" s="299"/>
      <c r="G145" s="299"/>
      <c r="H145" s="299"/>
      <c r="I145" s="299"/>
      <c r="J145" s="299"/>
      <c r="K145" s="300"/>
    </row>
    <row r="146" ht="17.25" customHeight="1">
      <c r="B146" s="298"/>
      <c r="C146" s="301" t="s">
        <v>1403</v>
      </c>
      <c r="D146" s="301"/>
      <c r="E146" s="301"/>
      <c r="F146" s="301" t="s">
        <v>1404</v>
      </c>
      <c r="G146" s="302"/>
      <c r="H146" s="301" t="s">
        <v>139</v>
      </c>
      <c r="I146" s="301" t="s">
        <v>58</v>
      </c>
      <c r="J146" s="301" t="s">
        <v>1405</v>
      </c>
      <c r="K146" s="300"/>
    </row>
    <row r="147" ht="17.25" customHeight="1">
      <c r="B147" s="298"/>
      <c r="C147" s="303" t="s">
        <v>1406</v>
      </c>
      <c r="D147" s="303"/>
      <c r="E147" s="303"/>
      <c r="F147" s="304" t="s">
        <v>1407</v>
      </c>
      <c r="G147" s="305"/>
      <c r="H147" s="303"/>
      <c r="I147" s="303"/>
      <c r="J147" s="303" t="s">
        <v>1408</v>
      </c>
      <c r="K147" s="300"/>
    </row>
    <row r="148" ht="5.25" customHeight="1">
      <c r="B148" s="309"/>
      <c r="C148" s="306"/>
      <c r="D148" s="306"/>
      <c r="E148" s="306"/>
      <c r="F148" s="306"/>
      <c r="G148" s="307"/>
      <c r="H148" s="306"/>
      <c r="I148" s="306"/>
      <c r="J148" s="306"/>
      <c r="K148" s="330"/>
    </row>
    <row r="149" ht="15" customHeight="1">
      <c r="B149" s="309"/>
      <c r="C149" s="334" t="s">
        <v>1412</v>
      </c>
      <c r="D149" s="287"/>
      <c r="E149" s="287"/>
      <c r="F149" s="335" t="s">
        <v>1409</v>
      </c>
      <c r="G149" s="287"/>
      <c r="H149" s="334" t="s">
        <v>1448</v>
      </c>
      <c r="I149" s="334" t="s">
        <v>1411</v>
      </c>
      <c r="J149" s="334">
        <v>120</v>
      </c>
      <c r="K149" s="330"/>
    </row>
    <row r="150" ht="15" customHeight="1">
      <c r="B150" s="309"/>
      <c r="C150" s="334" t="s">
        <v>1457</v>
      </c>
      <c r="D150" s="287"/>
      <c r="E150" s="287"/>
      <c r="F150" s="335" t="s">
        <v>1409</v>
      </c>
      <c r="G150" s="287"/>
      <c r="H150" s="334" t="s">
        <v>1468</v>
      </c>
      <c r="I150" s="334" t="s">
        <v>1411</v>
      </c>
      <c r="J150" s="334" t="s">
        <v>1459</v>
      </c>
      <c r="K150" s="330"/>
    </row>
    <row r="151" ht="15" customHeight="1">
      <c r="B151" s="309"/>
      <c r="C151" s="334" t="s">
        <v>1358</v>
      </c>
      <c r="D151" s="287"/>
      <c r="E151" s="287"/>
      <c r="F151" s="335" t="s">
        <v>1409</v>
      </c>
      <c r="G151" s="287"/>
      <c r="H151" s="334" t="s">
        <v>1469</v>
      </c>
      <c r="I151" s="334" t="s">
        <v>1411</v>
      </c>
      <c r="J151" s="334" t="s">
        <v>1459</v>
      </c>
      <c r="K151" s="330"/>
    </row>
    <row r="152" ht="15" customHeight="1">
      <c r="B152" s="309"/>
      <c r="C152" s="334" t="s">
        <v>1414</v>
      </c>
      <c r="D152" s="287"/>
      <c r="E152" s="287"/>
      <c r="F152" s="335" t="s">
        <v>1415</v>
      </c>
      <c r="G152" s="287"/>
      <c r="H152" s="334" t="s">
        <v>1448</v>
      </c>
      <c r="I152" s="334" t="s">
        <v>1411</v>
      </c>
      <c r="J152" s="334">
        <v>50</v>
      </c>
      <c r="K152" s="330"/>
    </row>
    <row r="153" ht="15" customHeight="1">
      <c r="B153" s="309"/>
      <c r="C153" s="334" t="s">
        <v>1417</v>
      </c>
      <c r="D153" s="287"/>
      <c r="E153" s="287"/>
      <c r="F153" s="335" t="s">
        <v>1409</v>
      </c>
      <c r="G153" s="287"/>
      <c r="H153" s="334" t="s">
        <v>1448</v>
      </c>
      <c r="I153" s="334" t="s">
        <v>1419</v>
      </c>
      <c r="J153" s="334"/>
      <c r="K153" s="330"/>
    </row>
    <row r="154" ht="15" customHeight="1">
      <c r="B154" s="309"/>
      <c r="C154" s="334" t="s">
        <v>1428</v>
      </c>
      <c r="D154" s="287"/>
      <c r="E154" s="287"/>
      <c r="F154" s="335" t="s">
        <v>1415</v>
      </c>
      <c r="G154" s="287"/>
      <c r="H154" s="334" t="s">
        <v>1448</v>
      </c>
      <c r="I154" s="334" t="s">
        <v>1411</v>
      </c>
      <c r="J154" s="334">
        <v>50</v>
      </c>
      <c r="K154" s="330"/>
    </row>
    <row r="155" ht="15" customHeight="1">
      <c r="B155" s="309"/>
      <c r="C155" s="334" t="s">
        <v>1436</v>
      </c>
      <c r="D155" s="287"/>
      <c r="E155" s="287"/>
      <c r="F155" s="335" t="s">
        <v>1415</v>
      </c>
      <c r="G155" s="287"/>
      <c r="H155" s="334" t="s">
        <v>1448</v>
      </c>
      <c r="I155" s="334" t="s">
        <v>1411</v>
      </c>
      <c r="J155" s="334">
        <v>50</v>
      </c>
      <c r="K155" s="330"/>
    </row>
    <row r="156" ht="15" customHeight="1">
      <c r="B156" s="309"/>
      <c r="C156" s="334" t="s">
        <v>1434</v>
      </c>
      <c r="D156" s="287"/>
      <c r="E156" s="287"/>
      <c r="F156" s="335" t="s">
        <v>1415</v>
      </c>
      <c r="G156" s="287"/>
      <c r="H156" s="334" t="s">
        <v>1448</v>
      </c>
      <c r="I156" s="334" t="s">
        <v>1411</v>
      </c>
      <c r="J156" s="334">
        <v>50</v>
      </c>
      <c r="K156" s="330"/>
    </row>
    <row r="157" ht="15" customHeight="1">
      <c r="B157" s="309"/>
      <c r="C157" s="334" t="s">
        <v>123</v>
      </c>
      <c r="D157" s="287"/>
      <c r="E157" s="287"/>
      <c r="F157" s="335" t="s">
        <v>1409</v>
      </c>
      <c r="G157" s="287"/>
      <c r="H157" s="334" t="s">
        <v>1470</v>
      </c>
      <c r="I157" s="334" t="s">
        <v>1411</v>
      </c>
      <c r="J157" s="334" t="s">
        <v>1471</v>
      </c>
      <c r="K157" s="330"/>
    </row>
    <row r="158" ht="15" customHeight="1">
      <c r="B158" s="309"/>
      <c r="C158" s="334" t="s">
        <v>1472</v>
      </c>
      <c r="D158" s="287"/>
      <c r="E158" s="287"/>
      <c r="F158" s="335" t="s">
        <v>1409</v>
      </c>
      <c r="G158" s="287"/>
      <c r="H158" s="334" t="s">
        <v>1473</v>
      </c>
      <c r="I158" s="334" t="s">
        <v>1443</v>
      </c>
      <c r="J158" s="334"/>
      <c r="K158" s="330"/>
    </row>
    <row r="159" ht="15" customHeight="1">
      <c r="B159" s="336"/>
      <c r="C159" s="318"/>
      <c r="D159" s="318"/>
      <c r="E159" s="318"/>
      <c r="F159" s="318"/>
      <c r="G159" s="318"/>
      <c r="H159" s="318"/>
      <c r="I159" s="318"/>
      <c r="J159" s="318"/>
      <c r="K159" s="337"/>
    </row>
    <row r="160" ht="18.75" customHeight="1">
      <c r="B160" s="283"/>
      <c r="C160" s="287"/>
      <c r="D160" s="287"/>
      <c r="E160" s="287"/>
      <c r="F160" s="308"/>
      <c r="G160" s="287"/>
      <c r="H160" s="287"/>
      <c r="I160" s="287"/>
      <c r="J160" s="287"/>
      <c r="K160" s="283"/>
    </row>
    <row r="161" ht="18.75" customHeight="1">
      <c r="B161" s="294"/>
      <c r="C161" s="294"/>
      <c r="D161" s="294"/>
      <c r="E161" s="294"/>
      <c r="F161" s="294"/>
      <c r="G161" s="294"/>
      <c r="H161" s="294"/>
      <c r="I161" s="294"/>
      <c r="J161" s="294"/>
      <c r="K161" s="294"/>
    </row>
    <row r="162" ht="7.5" customHeight="1">
      <c r="B162" s="273"/>
      <c r="C162" s="274"/>
      <c r="D162" s="274"/>
      <c r="E162" s="274"/>
      <c r="F162" s="274"/>
      <c r="G162" s="274"/>
      <c r="H162" s="274"/>
      <c r="I162" s="274"/>
      <c r="J162" s="274"/>
      <c r="K162" s="275"/>
    </row>
    <row r="163" ht="45" customHeight="1">
      <c r="B163" s="276"/>
      <c r="C163" s="277" t="s">
        <v>1474</v>
      </c>
      <c r="D163" s="277"/>
      <c r="E163" s="277"/>
      <c r="F163" s="277"/>
      <c r="G163" s="277"/>
      <c r="H163" s="277"/>
      <c r="I163" s="277"/>
      <c r="J163" s="277"/>
      <c r="K163" s="278"/>
    </row>
    <row r="164" ht="17.25" customHeight="1">
      <c r="B164" s="276"/>
      <c r="C164" s="301" t="s">
        <v>1403</v>
      </c>
      <c r="D164" s="301"/>
      <c r="E164" s="301"/>
      <c r="F164" s="301" t="s">
        <v>1404</v>
      </c>
      <c r="G164" s="338"/>
      <c r="H164" s="339" t="s">
        <v>139</v>
      </c>
      <c r="I164" s="339" t="s">
        <v>58</v>
      </c>
      <c r="J164" s="301" t="s">
        <v>1405</v>
      </c>
      <c r="K164" s="278"/>
    </row>
    <row r="165" ht="17.25" customHeight="1">
      <c r="B165" s="279"/>
      <c r="C165" s="303" t="s">
        <v>1406</v>
      </c>
      <c r="D165" s="303"/>
      <c r="E165" s="303"/>
      <c r="F165" s="304" t="s">
        <v>1407</v>
      </c>
      <c r="G165" s="340"/>
      <c r="H165" s="341"/>
      <c r="I165" s="341"/>
      <c r="J165" s="303" t="s">
        <v>1408</v>
      </c>
      <c r="K165" s="281"/>
    </row>
    <row r="166" ht="5.25" customHeight="1">
      <c r="B166" s="309"/>
      <c r="C166" s="306"/>
      <c r="D166" s="306"/>
      <c r="E166" s="306"/>
      <c r="F166" s="306"/>
      <c r="G166" s="307"/>
      <c r="H166" s="306"/>
      <c r="I166" s="306"/>
      <c r="J166" s="306"/>
      <c r="K166" s="330"/>
    </row>
    <row r="167" ht="15" customHeight="1">
      <c r="B167" s="309"/>
      <c r="C167" s="287" t="s">
        <v>1412</v>
      </c>
      <c r="D167" s="287"/>
      <c r="E167" s="287"/>
      <c r="F167" s="308" t="s">
        <v>1409</v>
      </c>
      <c r="G167" s="287"/>
      <c r="H167" s="287" t="s">
        <v>1448</v>
      </c>
      <c r="I167" s="287" t="s">
        <v>1411</v>
      </c>
      <c r="J167" s="287">
        <v>120</v>
      </c>
      <c r="K167" s="330"/>
    </row>
    <row r="168" ht="15" customHeight="1">
      <c r="B168" s="309"/>
      <c r="C168" s="287" t="s">
        <v>1457</v>
      </c>
      <c r="D168" s="287"/>
      <c r="E168" s="287"/>
      <c r="F168" s="308" t="s">
        <v>1409</v>
      </c>
      <c r="G168" s="287"/>
      <c r="H168" s="287" t="s">
        <v>1458</v>
      </c>
      <c r="I168" s="287" t="s">
        <v>1411</v>
      </c>
      <c r="J168" s="287" t="s">
        <v>1459</v>
      </c>
      <c r="K168" s="330"/>
    </row>
    <row r="169" ht="15" customHeight="1">
      <c r="B169" s="309"/>
      <c r="C169" s="287" t="s">
        <v>1358</v>
      </c>
      <c r="D169" s="287"/>
      <c r="E169" s="287"/>
      <c r="F169" s="308" t="s">
        <v>1409</v>
      </c>
      <c r="G169" s="287"/>
      <c r="H169" s="287" t="s">
        <v>1475</v>
      </c>
      <c r="I169" s="287" t="s">
        <v>1411</v>
      </c>
      <c r="J169" s="287" t="s">
        <v>1459</v>
      </c>
      <c r="K169" s="330"/>
    </row>
    <row r="170" ht="15" customHeight="1">
      <c r="B170" s="309"/>
      <c r="C170" s="287" t="s">
        <v>1414</v>
      </c>
      <c r="D170" s="287"/>
      <c r="E170" s="287"/>
      <c r="F170" s="308" t="s">
        <v>1415</v>
      </c>
      <c r="G170" s="287"/>
      <c r="H170" s="287" t="s">
        <v>1475</v>
      </c>
      <c r="I170" s="287" t="s">
        <v>1411</v>
      </c>
      <c r="J170" s="287">
        <v>50</v>
      </c>
      <c r="K170" s="330"/>
    </row>
    <row r="171" ht="15" customHeight="1">
      <c r="B171" s="309"/>
      <c r="C171" s="287" t="s">
        <v>1417</v>
      </c>
      <c r="D171" s="287"/>
      <c r="E171" s="287"/>
      <c r="F171" s="308" t="s">
        <v>1409</v>
      </c>
      <c r="G171" s="287"/>
      <c r="H171" s="287" t="s">
        <v>1475</v>
      </c>
      <c r="I171" s="287" t="s">
        <v>1419</v>
      </c>
      <c r="J171" s="287"/>
      <c r="K171" s="330"/>
    </row>
    <row r="172" ht="15" customHeight="1">
      <c r="B172" s="309"/>
      <c r="C172" s="287" t="s">
        <v>1428</v>
      </c>
      <c r="D172" s="287"/>
      <c r="E172" s="287"/>
      <c r="F172" s="308" t="s">
        <v>1415</v>
      </c>
      <c r="G172" s="287"/>
      <c r="H172" s="287" t="s">
        <v>1475</v>
      </c>
      <c r="I172" s="287" t="s">
        <v>1411</v>
      </c>
      <c r="J172" s="287">
        <v>50</v>
      </c>
      <c r="K172" s="330"/>
    </row>
    <row r="173" ht="15" customHeight="1">
      <c r="B173" s="309"/>
      <c r="C173" s="287" t="s">
        <v>1436</v>
      </c>
      <c r="D173" s="287"/>
      <c r="E173" s="287"/>
      <c r="F173" s="308" t="s">
        <v>1415</v>
      </c>
      <c r="G173" s="287"/>
      <c r="H173" s="287" t="s">
        <v>1475</v>
      </c>
      <c r="I173" s="287" t="s">
        <v>1411</v>
      </c>
      <c r="J173" s="287">
        <v>50</v>
      </c>
      <c r="K173" s="330"/>
    </row>
    <row r="174" ht="15" customHeight="1">
      <c r="B174" s="309"/>
      <c r="C174" s="287" t="s">
        <v>1434</v>
      </c>
      <c r="D174" s="287"/>
      <c r="E174" s="287"/>
      <c r="F174" s="308" t="s">
        <v>1415</v>
      </c>
      <c r="G174" s="287"/>
      <c r="H174" s="287" t="s">
        <v>1475</v>
      </c>
      <c r="I174" s="287" t="s">
        <v>1411</v>
      </c>
      <c r="J174" s="287">
        <v>50</v>
      </c>
      <c r="K174" s="330"/>
    </row>
    <row r="175" ht="15" customHeight="1">
      <c r="B175" s="309"/>
      <c r="C175" s="287" t="s">
        <v>138</v>
      </c>
      <c r="D175" s="287"/>
      <c r="E175" s="287"/>
      <c r="F175" s="308" t="s">
        <v>1409</v>
      </c>
      <c r="G175" s="287"/>
      <c r="H175" s="287" t="s">
        <v>1476</v>
      </c>
      <c r="I175" s="287" t="s">
        <v>1477</v>
      </c>
      <c r="J175" s="287"/>
      <c r="K175" s="330"/>
    </row>
    <row r="176" ht="15" customHeight="1">
      <c r="B176" s="309"/>
      <c r="C176" s="287" t="s">
        <v>58</v>
      </c>
      <c r="D176" s="287"/>
      <c r="E176" s="287"/>
      <c r="F176" s="308" t="s">
        <v>1409</v>
      </c>
      <c r="G176" s="287"/>
      <c r="H176" s="287" t="s">
        <v>1478</v>
      </c>
      <c r="I176" s="287" t="s">
        <v>1479</v>
      </c>
      <c r="J176" s="287">
        <v>1</v>
      </c>
      <c r="K176" s="330"/>
    </row>
    <row r="177" ht="15" customHeight="1">
      <c r="B177" s="309"/>
      <c r="C177" s="287" t="s">
        <v>54</v>
      </c>
      <c r="D177" s="287"/>
      <c r="E177" s="287"/>
      <c r="F177" s="308" t="s">
        <v>1409</v>
      </c>
      <c r="G177" s="287"/>
      <c r="H177" s="287" t="s">
        <v>1480</v>
      </c>
      <c r="I177" s="287" t="s">
        <v>1411</v>
      </c>
      <c r="J177" s="287">
        <v>20</v>
      </c>
      <c r="K177" s="330"/>
    </row>
    <row r="178" ht="15" customHeight="1">
      <c r="B178" s="309"/>
      <c r="C178" s="287" t="s">
        <v>139</v>
      </c>
      <c r="D178" s="287"/>
      <c r="E178" s="287"/>
      <c r="F178" s="308" t="s">
        <v>1409</v>
      </c>
      <c r="G178" s="287"/>
      <c r="H178" s="287" t="s">
        <v>1481</v>
      </c>
      <c r="I178" s="287" t="s">
        <v>1411</v>
      </c>
      <c r="J178" s="287">
        <v>255</v>
      </c>
      <c r="K178" s="330"/>
    </row>
    <row r="179" ht="15" customHeight="1">
      <c r="B179" s="309"/>
      <c r="C179" s="287" t="s">
        <v>140</v>
      </c>
      <c r="D179" s="287"/>
      <c r="E179" s="287"/>
      <c r="F179" s="308" t="s">
        <v>1409</v>
      </c>
      <c r="G179" s="287"/>
      <c r="H179" s="287" t="s">
        <v>1374</v>
      </c>
      <c r="I179" s="287" t="s">
        <v>1411</v>
      </c>
      <c r="J179" s="287">
        <v>10</v>
      </c>
      <c r="K179" s="330"/>
    </row>
    <row r="180" ht="15" customHeight="1">
      <c r="B180" s="309"/>
      <c r="C180" s="287" t="s">
        <v>141</v>
      </c>
      <c r="D180" s="287"/>
      <c r="E180" s="287"/>
      <c r="F180" s="308" t="s">
        <v>1409</v>
      </c>
      <c r="G180" s="287"/>
      <c r="H180" s="287" t="s">
        <v>1482</v>
      </c>
      <c r="I180" s="287" t="s">
        <v>1443</v>
      </c>
      <c r="J180" s="287"/>
      <c r="K180" s="330"/>
    </row>
    <row r="181" ht="15" customHeight="1">
      <c r="B181" s="309"/>
      <c r="C181" s="287" t="s">
        <v>1483</v>
      </c>
      <c r="D181" s="287"/>
      <c r="E181" s="287"/>
      <c r="F181" s="308" t="s">
        <v>1409</v>
      </c>
      <c r="G181" s="287"/>
      <c r="H181" s="287" t="s">
        <v>1484</v>
      </c>
      <c r="I181" s="287" t="s">
        <v>1443</v>
      </c>
      <c r="J181" s="287"/>
      <c r="K181" s="330"/>
    </row>
    <row r="182" ht="15" customHeight="1">
      <c r="B182" s="309"/>
      <c r="C182" s="287" t="s">
        <v>1472</v>
      </c>
      <c r="D182" s="287"/>
      <c r="E182" s="287"/>
      <c r="F182" s="308" t="s">
        <v>1409</v>
      </c>
      <c r="G182" s="287"/>
      <c r="H182" s="287" t="s">
        <v>1485</v>
      </c>
      <c r="I182" s="287" t="s">
        <v>1443</v>
      </c>
      <c r="J182" s="287"/>
      <c r="K182" s="330"/>
    </row>
    <row r="183" ht="15" customHeight="1">
      <c r="B183" s="309"/>
      <c r="C183" s="287" t="s">
        <v>143</v>
      </c>
      <c r="D183" s="287"/>
      <c r="E183" s="287"/>
      <c r="F183" s="308" t="s">
        <v>1415</v>
      </c>
      <c r="G183" s="287"/>
      <c r="H183" s="287" t="s">
        <v>1486</v>
      </c>
      <c r="I183" s="287" t="s">
        <v>1411</v>
      </c>
      <c r="J183" s="287">
        <v>50</v>
      </c>
      <c r="K183" s="330"/>
    </row>
    <row r="184" ht="15" customHeight="1">
      <c r="B184" s="309"/>
      <c r="C184" s="287" t="s">
        <v>1487</v>
      </c>
      <c r="D184" s="287"/>
      <c r="E184" s="287"/>
      <c r="F184" s="308" t="s">
        <v>1415</v>
      </c>
      <c r="G184" s="287"/>
      <c r="H184" s="287" t="s">
        <v>1488</v>
      </c>
      <c r="I184" s="287" t="s">
        <v>1489</v>
      </c>
      <c r="J184" s="287"/>
      <c r="K184" s="330"/>
    </row>
    <row r="185" ht="15" customHeight="1">
      <c r="B185" s="309"/>
      <c r="C185" s="287" t="s">
        <v>1490</v>
      </c>
      <c r="D185" s="287"/>
      <c r="E185" s="287"/>
      <c r="F185" s="308" t="s">
        <v>1415</v>
      </c>
      <c r="G185" s="287"/>
      <c r="H185" s="287" t="s">
        <v>1491</v>
      </c>
      <c r="I185" s="287" t="s">
        <v>1489</v>
      </c>
      <c r="J185" s="287"/>
      <c r="K185" s="330"/>
    </row>
    <row r="186" ht="15" customHeight="1">
      <c r="B186" s="309"/>
      <c r="C186" s="287" t="s">
        <v>1492</v>
      </c>
      <c r="D186" s="287"/>
      <c r="E186" s="287"/>
      <c r="F186" s="308" t="s">
        <v>1415</v>
      </c>
      <c r="G186" s="287"/>
      <c r="H186" s="287" t="s">
        <v>1493</v>
      </c>
      <c r="I186" s="287" t="s">
        <v>1489</v>
      </c>
      <c r="J186" s="287"/>
      <c r="K186" s="330"/>
    </row>
    <row r="187" ht="15" customHeight="1">
      <c r="B187" s="309"/>
      <c r="C187" s="342" t="s">
        <v>1494</v>
      </c>
      <c r="D187" s="287"/>
      <c r="E187" s="287"/>
      <c r="F187" s="308" t="s">
        <v>1415</v>
      </c>
      <c r="G187" s="287"/>
      <c r="H187" s="287" t="s">
        <v>1495</v>
      </c>
      <c r="I187" s="287" t="s">
        <v>1496</v>
      </c>
      <c r="J187" s="343" t="s">
        <v>1497</v>
      </c>
      <c r="K187" s="330"/>
    </row>
    <row r="188" ht="15" customHeight="1">
      <c r="B188" s="309"/>
      <c r="C188" s="293" t="s">
        <v>43</v>
      </c>
      <c r="D188" s="287"/>
      <c r="E188" s="287"/>
      <c r="F188" s="308" t="s">
        <v>1409</v>
      </c>
      <c r="G188" s="287"/>
      <c r="H188" s="283" t="s">
        <v>1498</v>
      </c>
      <c r="I188" s="287" t="s">
        <v>1499</v>
      </c>
      <c r="J188" s="287"/>
      <c r="K188" s="330"/>
    </row>
    <row r="189" ht="15" customHeight="1">
      <c r="B189" s="309"/>
      <c r="C189" s="293" t="s">
        <v>1500</v>
      </c>
      <c r="D189" s="287"/>
      <c r="E189" s="287"/>
      <c r="F189" s="308" t="s">
        <v>1409</v>
      </c>
      <c r="G189" s="287"/>
      <c r="H189" s="287" t="s">
        <v>1501</v>
      </c>
      <c r="I189" s="287" t="s">
        <v>1443</v>
      </c>
      <c r="J189" s="287"/>
      <c r="K189" s="330"/>
    </row>
    <row r="190" ht="15" customHeight="1">
      <c r="B190" s="309"/>
      <c r="C190" s="293" t="s">
        <v>1502</v>
      </c>
      <c r="D190" s="287"/>
      <c r="E190" s="287"/>
      <c r="F190" s="308" t="s">
        <v>1409</v>
      </c>
      <c r="G190" s="287"/>
      <c r="H190" s="287" t="s">
        <v>1503</v>
      </c>
      <c r="I190" s="287" t="s">
        <v>1443</v>
      </c>
      <c r="J190" s="287"/>
      <c r="K190" s="330"/>
    </row>
    <row r="191" ht="15" customHeight="1">
      <c r="B191" s="309"/>
      <c r="C191" s="293" t="s">
        <v>1504</v>
      </c>
      <c r="D191" s="287"/>
      <c r="E191" s="287"/>
      <c r="F191" s="308" t="s">
        <v>1415</v>
      </c>
      <c r="G191" s="287"/>
      <c r="H191" s="287" t="s">
        <v>1505</v>
      </c>
      <c r="I191" s="287" t="s">
        <v>1443</v>
      </c>
      <c r="J191" s="287"/>
      <c r="K191" s="330"/>
    </row>
    <row r="192" ht="15" customHeight="1">
      <c r="B192" s="336"/>
      <c r="C192" s="344"/>
      <c r="D192" s="318"/>
      <c r="E192" s="318"/>
      <c r="F192" s="318"/>
      <c r="G192" s="318"/>
      <c r="H192" s="318"/>
      <c r="I192" s="318"/>
      <c r="J192" s="318"/>
      <c r="K192" s="337"/>
    </row>
    <row r="193" ht="18.75" customHeight="1">
      <c r="B193" s="283"/>
      <c r="C193" s="287"/>
      <c r="D193" s="287"/>
      <c r="E193" s="287"/>
      <c r="F193" s="308"/>
      <c r="G193" s="287"/>
      <c r="H193" s="287"/>
      <c r="I193" s="287"/>
      <c r="J193" s="287"/>
      <c r="K193" s="283"/>
    </row>
    <row r="194" ht="18.75" customHeight="1">
      <c r="B194" s="283"/>
      <c r="C194" s="287"/>
      <c r="D194" s="287"/>
      <c r="E194" s="287"/>
      <c r="F194" s="308"/>
      <c r="G194" s="287"/>
      <c r="H194" s="287"/>
      <c r="I194" s="287"/>
      <c r="J194" s="287"/>
      <c r="K194" s="283"/>
    </row>
    <row r="195" ht="18.75" customHeight="1">
      <c r="B195" s="294"/>
      <c r="C195" s="294"/>
      <c r="D195" s="294"/>
      <c r="E195" s="294"/>
      <c r="F195" s="294"/>
      <c r="G195" s="294"/>
      <c r="H195" s="294"/>
      <c r="I195" s="294"/>
      <c r="J195" s="294"/>
      <c r="K195" s="294"/>
    </row>
    <row r="196" ht="13.5">
      <c r="B196" s="273"/>
      <c r="C196" s="274"/>
      <c r="D196" s="274"/>
      <c r="E196" s="274"/>
      <c r="F196" s="274"/>
      <c r="G196" s="274"/>
      <c r="H196" s="274"/>
      <c r="I196" s="274"/>
      <c r="J196" s="274"/>
      <c r="K196" s="275"/>
    </row>
    <row r="197" ht="21">
      <c r="B197" s="276"/>
      <c r="C197" s="277" t="s">
        <v>1506</v>
      </c>
      <c r="D197" s="277"/>
      <c r="E197" s="277"/>
      <c r="F197" s="277"/>
      <c r="G197" s="277"/>
      <c r="H197" s="277"/>
      <c r="I197" s="277"/>
      <c r="J197" s="277"/>
      <c r="K197" s="278"/>
    </row>
    <row r="198" ht="25.5" customHeight="1">
      <c r="B198" s="276"/>
      <c r="C198" s="345" t="s">
        <v>1507</v>
      </c>
      <c r="D198" s="345"/>
      <c r="E198" s="345"/>
      <c r="F198" s="345" t="s">
        <v>1508</v>
      </c>
      <c r="G198" s="346"/>
      <c r="H198" s="345" t="s">
        <v>1509</v>
      </c>
      <c r="I198" s="345"/>
      <c r="J198" s="345"/>
      <c r="K198" s="278"/>
    </row>
    <row r="199" ht="5.25" customHeight="1">
      <c r="B199" s="309"/>
      <c r="C199" s="306"/>
      <c r="D199" s="306"/>
      <c r="E199" s="306"/>
      <c r="F199" s="306"/>
      <c r="G199" s="287"/>
      <c r="H199" s="306"/>
      <c r="I199" s="306"/>
      <c r="J199" s="306"/>
      <c r="K199" s="330"/>
    </row>
    <row r="200" ht="15" customHeight="1">
      <c r="B200" s="309"/>
      <c r="C200" s="287" t="s">
        <v>1499</v>
      </c>
      <c r="D200" s="287"/>
      <c r="E200" s="287"/>
      <c r="F200" s="308" t="s">
        <v>44</v>
      </c>
      <c r="G200" s="287"/>
      <c r="H200" s="287" t="s">
        <v>1510</v>
      </c>
      <c r="I200" s="287"/>
      <c r="J200" s="287"/>
      <c r="K200" s="330"/>
    </row>
    <row r="201" ht="15" customHeight="1">
      <c r="B201" s="309"/>
      <c r="C201" s="315"/>
      <c r="D201" s="287"/>
      <c r="E201" s="287"/>
      <c r="F201" s="308" t="s">
        <v>45</v>
      </c>
      <c r="G201" s="287"/>
      <c r="H201" s="287" t="s">
        <v>1511</v>
      </c>
      <c r="I201" s="287"/>
      <c r="J201" s="287"/>
      <c r="K201" s="330"/>
    </row>
    <row r="202" ht="15" customHeight="1">
      <c r="B202" s="309"/>
      <c r="C202" s="315"/>
      <c r="D202" s="287"/>
      <c r="E202" s="287"/>
      <c r="F202" s="308" t="s">
        <v>48</v>
      </c>
      <c r="G202" s="287"/>
      <c r="H202" s="287" t="s">
        <v>1512</v>
      </c>
      <c r="I202" s="287"/>
      <c r="J202" s="287"/>
      <c r="K202" s="330"/>
    </row>
    <row r="203" ht="15" customHeight="1">
      <c r="B203" s="309"/>
      <c r="C203" s="287"/>
      <c r="D203" s="287"/>
      <c r="E203" s="287"/>
      <c r="F203" s="308" t="s">
        <v>46</v>
      </c>
      <c r="G203" s="287"/>
      <c r="H203" s="287" t="s">
        <v>1513</v>
      </c>
      <c r="I203" s="287"/>
      <c r="J203" s="287"/>
      <c r="K203" s="330"/>
    </row>
    <row r="204" ht="15" customHeight="1">
      <c r="B204" s="309"/>
      <c r="C204" s="287"/>
      <c r="D204" s="287"/>
      <c r="E204" s="287"/>
      <c r="F204" s="308" t="s">
        <v>47</v>
      </c>
      <c r="G204" s="287"/>
      <c r="H204" s="287" t="s">
        <v>1514</v>
      </c>
      <c r="I204" s="287"/>
      <c r="J204" s="287"/>
      <c r="K204" s="330"/>
    </row>
    <row r="205" ht="15" customHeight="1">
      <c r="B205" s="309"/>
      <c r="C205" s="287"/>
      <c r="D205" s="287"/>
      <c r="E205" s="287"/>
      <c r="F205" s="308"/>
      <c r="G205" s="287"/>
      <c r="H205" s="287"/>
      <c r="I205" s="287"/>
      <c r="J205" s="287"/>
      <c r="K205" s="330"/>
    </row>
    <row r="206" ht="15" customHeight="1">
      <c r="B206" s="309"/>
      <c r="C206" s="287" t="s">
        <v>1455</v>
      </c>
      <c r="D206" s="287"/>
      <c r="E206" s="287"/>
      <c r="F206" s="308" t="s">
        <v>80</v>
      </c>
      <c r="G206" s="287"/>
      <c r="H206" s="287" t="s">
        <v>1515</v>
      </c>
      <c r="I206" s="287"/>
      <c r="J206" s="287"/>
      <c r="K206" s="330"/>
    </row>
    <row r="207" ht="15" customHeight="1">
      <c r="B207" s="309"/>
      <c r="C207" s="315"/>
      <c r="D207" s="287"/>
      <c r="E207" s="287"/>
      <c r="F207" s="308" t="s">
        <v>1352</v>
      </c>
      <c r="G207" s="287"/>
      <c r="H207" s="287" t="s">
        <v>1353</v>
      </c>
      <c r="I207" s="287"/>
      <c r="J207" s="287"/>
      <c r="K207" s="330"/>
    </row>
    <row r="208" ht="15" customHeight="1">
      <c r="B208" s="309"/>
      <c r="C208" s="287"/>
      <c r="D208" s="287"/>
      <c r="E208" s="287"/>
      <c r="F208" s="308" t="s">
        <v>1350</v>
      </c>
      <c r="G208" s="287"/>
      <c r="H208" s="287" t="s">
        <v>1516</v>
      </c>
      <c r="I208" s="287"/>
      <c r="J208" s="287"/>
      <c r="K208" s="330"/>
    </row>
    <row r="209" ht="15" customHeight="1">
      <c r="B209" s="347"/>
      <c r="C209" s="315"/>
      <c r="D209" s="315"/>
      <c r="E209" s="315"/>
      <c r="F209" s="308" t="s">
        <v>1354</v>
      </c>
      <c r="G209" s="293"/>
      <c r="H209" s="334" t="s">
        <v>1355</v>
      </c>
      <c r="I209" s="334"/>
      <c r="J209" s="334"/>
      <c r="K209" s="348"/>
    </row>
    <row r="210" ht="15" customHeight="1">
      <c r="B210" s="347"/>
      <c r="C210" s="315"/>
      <c r="D210" s="315"/>
      <c r="E210" s="315"/>
      <c r="F210" s="308" t="s">
        <v>1356</v>
      </c>
      <c r="G210" s="293"/>
      <c r="H210" s="334" t="s">
        <v>1331</v>
      </c>
      <c r="I210" s="334"/>
      <c r="J210" s="334"/>
      <c r="K210" s="348"/>
    </row>
    <row r="211" ht="15" customHeight="1">
      <c r="B211" s="347"/>
      <c r="C211" s="315"/>
      <c r="D211" s="315"/>
      <c r="E211" s="315"/>
      <c r="F211" s="349"/>
      <c r="G211" s="293"/>
      <c r="H211" s="350"/>
      <c r="I211" s="350"/>
      <c r="J211" s="350"/>
      <c r="K211" s="348"/>
    </row>
    <row r="212" ht="15" customHeight="1">
      <c r="B212" s="347"/>
      <c r="C212" s="287" t="s">
        <v>1479</v>
      </c>
      <c r="D212" s="315"/>
      <c r="E212" s="315"/>
      <c r="F212" s="308">
        <v>1</v>
      </c>
      <c r="G212" s="293"/>
      <c r="H212" s="334" t="s">
        <v>1517</v>
      </c>
      <c r="I212" s="334"/>
      <c r="J212" s="334"/>
      <c r="K212" s="348"/>
    </row>
    <row r="213" ht="15" customHeight="1">
      <c r="B213" s="347"/>
      <c r="C213" s="315"/>
      <c r="D213" s="315"/>
      <c r="E213" s="315"/>
      <c r="F213" s="308">
        <v>2</v>
      </c>
      <c r="G213" s="293"/>
      <c r="H213" s="334" t="s">
        <v>1518</v>
      </c>
      <c r="I213" s="334"/>
      <c r="J213" s="334"/>
      <c r="K213" s="348"/>
    </row>
    <row r="214" ht="15" customHeight="1">
      <c r="B214" s="347"/>
      <c r="C214" s="315"/>
      <c r="D214" s="315"/>
      <c r="E214" s="315"/>
      <c r="F214" s="308">
        <v>3</v>
      </c>
      <c r="G214" s="293"/>
      <c r="H214" s="334" t="s">
        <v>1519</v>
      </c>
      <c r="I214" s="334"/>
      <c r="J214" s="334"/>
      <c r="K214" s="348"/>
    </row>
    <row r="215" ht="15" customHeight="1">
      <c r="B215" s="347"/>
      <c r="C215" s="315"/>
      <c r="D215" s="315"/>
      <c r="E215" s="315"/>
      <c r="F215" s="308">
        <v>4</v>
      </c>
      <c r="G215" s="293"/>
      <c r="H215" s="334" t="s">
        <v>1520</v>
      </c>
      <c r="I215" s="334"/>
      <c r="J215" s="334"/>
      <c r="K215" s="348"/>
    </row>
    <row r="216" ht="12.75" customHeight="1">
      <c r="B216" s="351"/>
      <c r="C216" s="352"/>
      <c r="D216" s="352"/>
      <c r="E216" s="352"/>
      <c r="F216" s="352"/>
      <c r="G216" s="352"/>
      <c r="H216" s="352"/>
      <c r="I216" s="352"/>
      <c r="J216" s="352"/>
      <c r="K216" s="35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82</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121</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ROUND(J86,2)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ROUND(SUM(BE86:BE302), 2)</f>
        <v>0</v>
      </c>
      <c r="G30" s="45"/>
      <c r="H30" s="45"/>
      <c r="I30" s="156">
        <v>0.20999999999999999</v>
      </c>
      <c r="J30" s="155">
        <f>ROUND(ROUND((SUM(BE86:BE302)), 2)*I30, 2)</f>
        <v>0</v>
      </c>
      <c r="K30" s="49"/>
    </row>
    <row r="31" s="1" customFormat="1" ht="14.4" customHeight="1">
      <c r="B31" s="44"/>
      <c r="C31" s="45"/>
      <c r="D31" s="45"/>
      <c r="E31" s="53" t="s">
        <v>45</v>
      </c>
      <c r="F31" s="155">
        <f>ROUND(SUM(BF86:BF302), 2)</f>
        <v>0</v>
      </c>
      <c r="G31" s="45"/>
      <c r="H31" s="45"/>
      <c r="I31" s="156">
        <v>0.14999999999999999</v>
      </c>
      <c r="J31" s="155">
        <f>ROUND(ROUND((SUM(BF86:BF302)), 2)*I31, 2)</f>
        <v>0</v>
      </c>
      <c r="K31" s="49"/>
    </row>
    <row r="32" hidden="1" s="1" customFormat="1" ht="14.4" customHeight="1">
      <c r="B32" s="44"/>
      <c r="C32" s="45"/>
      <c r="D32" s="45"/>
      <c r="E32" s="53" t="s">
        <v>46</v>
      </c>
      <c r="F32" s="155">
        <f>ROUND(SUM(BG86:BG302), 2)</f>
        <v>0</v>
      </c>
      <c r="G32" s="45"/>
      <c r="H32" s="45"/>
      <c r="I32" s="156">
        <v>0.20999999999999999</v>
      </c>
      <c r="J32" s="155">
        <v>0</v>
      </c>
      <c r="K32" s="49"/>
    </row>
    <row r="33" hidden="1" s="1" customFormat="1" ht="14.4" customHeight="1">
      <c r="B33" s="44"/>
      <c r="C33" s="45"/>
      <c r="D33" s="45"/>
      <c r="E33" s="53" t="s">
        <v>47</v>
      </c>
      <c r="F33" s="155">
        <f>ROUND(SUM(BH86:BH302), 2)</f>
        <v>0</v>
      </c>
      <c r="G33" s="45"/>
      <c r="H33" s="45"/>
      <c r="I33" s="156">
        <v>0.14999999999999999</v>
      </c>
      <c r="J33" s="155">
        <v>0</v>
      </c>
      <c r="K33" s="49"/>
    </row>
    <row r="34" hidden="1" s="1" customFormat="1" ht="14.4" customHeight="1">
      <c r="B34" s="44"/>
      <c r="C34" s="45"/>
      <c r="D34" s="45"/>
      <c r="E34" s="53" t="s">
        <v>48</v>
      </c>
      <c r="F34" s="155">
        <f>ROUND(SUM(BI86:BI302),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SO104_část 104 - SO104_REKONSTRUKCE SILNICE II/335, NOVÁ VES - UHL. JANOVICE</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J86</f>
        <v>0</v>
      </c>
      <c r="K56" s="49"/>
      <c r="AU56" s="22" t="s">
        <v>126</v>
      </c>
    </row>
    <row r="57" s="7" customFormat="1" ht="24.96" customHeight="1">
      <c r="B57" s="175"/>
      <c r="C57" s="176"/>
      <c r="D57" s="177" t="s">
        <v>127</v>
      </c>
      <c r="E57" s="178"/>
      <c r="F57" s="178"/>
      <c r="G57" s="178"/>
      <c r="H57" s="178"/>
      <c r="I57" s="179"/>
      <c r="J57" s="180">
        <f>J87</f>
        <v>0</v>
      </c>
      <c r="K57" s="181"/>
    </row>
    <row r="58" s="8" customFormat="1" ht="19.92" customHeight="1">
      <c r="B58" s="182"/>
      <c r="C58" s="183"/>
      <c r="D58" s="184" t="s">
        <v>128</v>
      </c>
      <c r="E58" s="185"/>
      <c r="F58" s="185"/>
      <c r="G58" s="185"/>
      <c r="H58" s="185"/>
      <c r="I58" s="186"/>
      <c r="J58" s="187">
        <f>J88</f>
        <v>0</v>
      </c>
      <c r="K58" s="188"/>
    </row>
    <row r="59" s="8" customFormat="1" ht="19.92" customHeight="1">
      <c r="B59" s="182"/>
      <c r="C59" s="183"/>
      <c r="D59" s="184" t="s">
        <v>129</v>
      </c>
      <c r="E59" s="185"/>
      <c r="F59" s="185"/>
      <c r="G59" s="185"/>
      <c r="H59" s="185"/>
      <c r="I59" s="186"/>
      <c r="J59" s="187">
        <f>J138</f>
        <v>0</v>
      </c>
      <c r="K59" s="188"/>
    </row>
    <row r="60" s="8" customFormat="1" ht="19.92" customHeight="1">
      <c r="B60" s="182"/>
      <c r="C60" s="183"/>
      <c r="D60" s="184" t="s">
        <v>130</v>
      </c>
      <c r="E60" s="185"/>
      <c r="F60" s="185"/>
      <c r="G60" s="185"/>
      <c r="H60" s="185"/>
      <c r="I60" s="186"/>
      <c r="J60" s="187">
        <f>J162</f>
        <v>0</v>
      </c>
      <c r="K60" s="188"/>
    </row>
    <row r="61" s="8" customFormat="1" ht="19.92" customHeight="1">
      <c r="B61" s="182"/>
      <c r="C61" s="183"/>
      <c r="D61" s="184" t="s">
        <v>131</v>
      </c>
      <c r="E61" s="185"/>
      <c r="F61" s="185"/>
      <c r="G61" s="185"/>
      <c r="H61" s="185"/>
      <c r="I61" s="186"/>
      <c r="J61" s="187">
        <f>J166</f>
        <v>0</v>
      </c>
      <c r="K61" s="188"/>
    </row>
    <row r="62" s="8" customFormat="1" ht="19.92" customHeight="1">
      <c r="B62" s="182"/>
      <c r="C62" s="183"/>
      <c r="D62" s="184" t="s">
        <v>132</v>
      </c>
      <c r="E62" s="185"/>
      <c r="F62" s="185"/>
      <c r="G62" s="185"/>
      <c r="H62" s="185"/>
      <c r="I62" s="186"/>
      <c r="J62" s="187">
        <f>J197</f>
        <v>0</v>
      </c>
      <c r="K62" s="188"/>
    </row>
    <row r="63" s="8" customFormat="1" ht="19.92" customHeight="1">
      <c r="B63" s="182"/>
      <c r="C63" s="183"/>
      <c r="D63" s="184" t="s">
        <v>133</v>
      </c>
      <c r="E63" s="185"/>
      <c r="F63" s="185"/>
      <c r="G63" s="185"/>
      <c r="H63" s="185"/>
      <c r="I63" s="186"/>
      <c r="J63" s="187">
        <f>J229</f>
        <v>0</v>
      </c>
      <c r="K63" s="188"/>
    </row>
    <row r="64" s="8" customFormat="1" ht="19.92" customHeight="1">
      <c r="B64" s="182"/>
      <c r="C64" s="183"/>
      <c r="D64" s="184" t="s">
        <v>134</v>
      </c>
      <c r="E64" s="185"/>
      <c r="F64" s="185"/>
      <c r="G64" s="185"/>
      <c r="H64" s="185"/>
      <c r="I64" s="186"/>
      <c r="J64" s="187">
        <f>J235</f>
        <v>0</v>
      </c>
      <c r="K64" s="188"/>
    </row>
    <row r="65" s="8" customFormat="1" ht="19.92" customHeight="1">
      <c r="B65" s="182"/>
      <c r="C65" s="183"/>
      <c r="D65" s="184" t="s">
        <v>135</v>
      </c>
      <c r="E65" s="185"/>
      <c r="F65" s="185"/>
      <c r="G65" s="185"/>
      <c r="H65" s="185"/>
      <c r="I65" s="186"/>
      <c r="J65" s="187">
        <f>J276</f>
        <v>0</v>
      </c>
      <c r="K65" s="188"/>
    </row>
    <row r="66" s="8" customFormat="1" ht="19.92" customHeight="1">
      <c r="B66" s="182"/>
      <c r="C66" s="183"/>
      <c r="D66" s="184" t="s">
        <v>136</v>
      </c>
      <c r="E66" s="185"/>
      <c r="F66" s="185"/>
      <c r="G66" s="185"/>
      <c r="H66" s="185"/>
      <c r="I66" s="186"/>
      <c r="J66" s="187">
        <f>J299</f>
        <v>0</v>
      </c>
      <c r="K66" s="188"/>
    </row>
    <row r="67" s="1" customFormat="1" ht="21.84" customHeight="1">
      <c r="B67" s="44"/>
      <c r="C67" s="45"/>
      <c r="D67" s="45"/>
      <c r="E67" s="45"/>
      <c r="F67" s="45"/>
      <c r="G67" s="45"/>
      <c r="H67" s="45"/>
      <c r="I67" s="142"/>
      <c r="J67" s="45"/>
      <c r="K67" s="49"/>
    </row>
    <row r="68" s="1" customFormat="1" ht="6.96" customHeight="1">
      <c r="B68" s="65"/>
      <c r="C68" s="66"/>
      <c r="D68" s="66"/>
      <c r="E68" s="66"/>
      <c r="F68" s="66"/>
      <c r="G68" s="66"/>
      <c r="H68" s="66"/>
      <c r="I68" s="164"/>
      <c r="J68" s="66"/>
      <c r="K68" s="67"/>
    </row>
    <row r="72" s="1" customFormat="1" ht="6.96" customHeight="1">
      <c r="B72" s="68"/>
      <c r="C72" s="69"/>
      <c r="D72" s="69"/>
      <c r="E72" s="69"/>
      <c r="F72" s="69"/>
      <c r="G72" s="69"/>
      <c r="H72" s="69"/>
      <c r="I72" s="167"/>
      <c r="J72" s="69"/>
      <c r="K72" s="69"/>
      <c r="L72" s="70"/>
    </row>
    <row r="73" s="1" customFormat="1" ht="36.96" customHeight="1">
      <c r="B73" s="44"/>
      <c r="C73" s="71" t="s">
        <v>137</v>
      </c>
      <c r="D73" s="72"/>
      <c r="E73" s="72"/>
      <c r="F73" s="72"/>
      <c r="G73" s="72"/>
      <c r="H73" s="72"/>
      <c r="I73" s="189"/>
      <c r="J73" s="72"/>
      <c r="K73" s="72"/>
      <c r="L73" s="70"/>
    </row>
    <row r="74" s="1" customFormat="1" ht="6.96" customHeight="1">
      <c r="B74" s="44"/>
      <c r="C74" s="72"/>
      <c r="D74" s="72"/>
      <c r="E74" s="72"/>
      <c r="F74" s="72"/>
      <c r="G74" s="72"/>
      <c r="H74" s="72"/>
      <c r="I74" s="189"/>
      <c r="J74" s="72"/>
      <c r="K74" s="72"/>
      <c r="L74" s="70"/>
    </row>
    <row r="75" s="1" customFormat="1" ht="14.4" customHeight="1">
      <c r="B75" s="44"/>
      <c r="C75" s="74" t="s">
        <v>18</v>
      </c>
      <c r="D75" s="72"/>
      <c r="E75" s="72"/>
      <c r="F75" s="72"/>
      <c r="G75" s="72"/>
      <c r="H75" s="72"/>
      <c r="I75" s="189"/>
      <c r="J75" s="72"/>
      <c r="K75" s="72"/>
      <c r="L75" s="70"/>
    </row>
    <row r="76" s="1" customFormat="1" ht="16.5" customHeight="1">
      <c r="B76" s="44"/>
      <c r="C76" s="72"/>
      <c r="D76" s="72"/>
      <c r="E76" s="190" t="str">
        <f>E7</f>
        <v>II/335 Uhlířské Janovice - Staňkovice, rekonstrukce vozovky a odstranění bodové závady</v>
      </c>
      <c r="F76" s="74"/>
      <c r="G76" s="74"/>
      <c r="H76" s="74"/>
      <c r="I76" s="189"/>
      <c r="J76" s="72"/>
      <c r="K76" s="72"/>
      <c r="L76" s="70"/>
    </row>
    <row r="77" s="1" customFormat="1" ht="14.4" customHeight="1">
      <c r="B77" s="44"/>
      <c r="C77" s="74" t="s">
        <v>120</v>
      </c>
      <c r="D77" s="72"/>
      <c r="E77" s="72"/>
      <c r="F77" s="72"/>
      <c r="G77" s="72"/>
      <c r="H77" s="72"/>
      <c r="I77" s="189"/>
      <c r="J77" s="72"/>
      <c r="K77" s="72"/>
      <c r="L77" s="70"/>
    </row>
    <row r="78" s="1" customFormat="1" ht="17.25" customHeight="1">
      <c r="B78" s="44"/>
      <c r="C78" s="72"/>
      <c r="D78" s="72"/>
      <c r="E78" s="80" t="str">
        <f>E9</f>
        <v>SO104_část 104 - SO104_REKONSTRUKCE SILNICE II/335, NOVÁ VES - UHL. JANOVICE</v>
      </c>
      <c r="F78" s="72"/>
      <c r="G78" s="72"/>
      <c r="H78" s="72"/>
      <c r="I78" s="189"/>
      <c r="J78" s="72"/>
      <c r="K78" s="72"/>
      <c r="L78" s="70"/>
    </row>
    <row r="79" s="1" customFormat="1" ht="6.96" customHeight="1">
      <c r="B79" s="44"/>
      <c r="C79" s="72"/>
      <c r="D79" s="72"/>
      <c r="E79" s="72"/>
      <c r="F79" s="72"/>
      <c r="G79" s="72"/>
      <c r="H79" s="72"/>
      <c r="I79" s="189"/>
      <c r="J79" s="72"/>
      <c r="K79" s="72"/>
      <c r="L79" s="70"/>
    </row>
    <row r="80" s="1" customFormat="1" ht="18" customHeight="1">
      <c r="B80" s="44"/>
      <c r="C80" s="74" t="s">
        <v>23</v>
      </c>
      <c r="D80" s="72"/>
      <c r="E80" s="72"/>
      <c r="F80" s="191" t="str">
        <f>F12</f>
        <v>Katastrální obec Uhlířské janovice</v>
      </c>
      <c r="G80" s="72"/>
      <c r="H80" s="72"/>
      <c r="I80" s="192" t="s">
        <v>25</v>
      </c>
      <c r="J80" s="83" t="str">
        <f>IF(J12="","",J12)</f>
        <v>3. 11. 2017</v>
      </c>
      <c r="K80" s="72"/>
      <c r="L80" s="70"/>
    </row>
    <row r="81" s="1" customFormat="1" ht="6.96" customHeight="1">
      <c r="B81" s="44"/>
      <c r="C81" s="72"/>
      <c r="D81" s="72"/>
      <c r="E81" s="72"/>
      <c r="F81" s="72"/>
      <c r="G81" s="72"/>
      <c r="H81" s="72"/>
      <c r="I81" s="189"/>
      <c r="J81" s="72"/>
      <c r="K81" s="72"/>
      <c r="L81" s="70"/>
    </row>
    <row r="82" s="1" customFormat="1">
      <c r="B82" s="44"/>
      <c r="C82" s="74" t="s">
        <v>27</v>
      </c>
      <c r="D82" s="72"/>
      <c r="E82" s="72"/>
      <c r="F82" s="191" t="str">
        <f>E15</f>
        <v>Středočeský kraj</v>
      </c>
      <c r="G82" s="72"/>
      <c r="H82" s="72"/>
      <c r="I82" s="192" t="s">
        <v>33</v>
      </c>
      <c r="J82" s="191" t="str">
        <f>E21</f>
        <v>Pontex, spol. s r.o.</v>
      </c>
      <c r="K82" s="72"/>
      <c r="L82" s="70"/>
    </row>
    <row r="83" s="1" customFormat="1" ht="14.4" customHeight="1">
      <c r="B83" s="44"/>
      <c r="C83" s="74" t="s">
        <v>31</v>
      </c>
      <c r="D83" s="72"/>
      <c r="E83" s="72"/>
      <c r="F83" s="191" t="str">
        <f>IF(E18="","",E18)</f>
        <v/>
      </c>
      <c r="G83" s="72"/>
      <c r="H83" s="72"/>
      <c r="I83" s="189"/>
      <c r="J83" s="72"/>
      <c r="K83" s="72"/>
      <c r="L83" s="70"/>
    </row>
    <row r="84" s="1" customFormat="1" ht="10.32" customHeight="1">
      <c r="B84" s="44"/>
      <c r="C84" s="72"/>
      <c r="D84" s="72"/>
      <c r="E84" s="72"/>
      <c r="F84" s="72"/>
      <c r="G84" s="72"/>
      <c r="H84" s="72"/>
      <c r="I84" s="189"/>
      <c r="J84" s="72"/>
      <c r="K84" s="72"/>
      <c r="L84" s="70"/>
    </row>
    <row r="85" s="9" customFormat="1" ht="29.28" customHeight="1">
      <c r="B85" s="193"/>
      <c r="C85" s="194" t="s">
        <v>138</v>
      </c>
      <c r="D85" s="195" t="s">
        <v>58</v>
      </c>
      <c r="E85" s="195" t="s">
        <v>54</v>
      </c>
      <c r="F85" s="195" t="s">
        <v>139</v>
      </c>
      <c r="G85" s="195" t="s">
        <v>140</v>
      </c>
      <c r="H85" s="195" t="s">
        <v>141</v>
      </c>
      <c r="I85" s="196" t="s">
        <v>142</v>
      </c>
      <c r="J85" s="195" t="s">
        <v>124</v>
      </c>
      <c r="K85" s="197" t="s">
        <v>143</v>
      </c>
      <c r="L85" s="198"/>
      <c r="M85" s="100" t="s">
        <v>144</v>
      </c>
      <c r="N85" s="101" t="s">
        <v>43</v>
      </c>
      <c r="O85" s="101" t="s">
        <v>145</v>
      </c>
      <c r="P85" s="101" t="s">
        <v>146</v>
      </c>
      <c r="Q85" s="101" t="s">
        <v>147</v>
      </c>
      <c r="R85" s="101" t="s">
        <v>148</v>
      </c>
      <c r="S85" s="101" t="s">
        <v>149</v>
      </c>
      <c r="T85" s="102" t="s">
        <v>150</v>
      </c>
    </row>
    <row r="86" s="1" customFormat="1" ht="29.28" customHeight="1">
      <c r="B86" s="44"/>
      <c r="C86" s="106" t="s">
        <v>125</v>
      </c>
      <c r="D86" s="72"/>
      <c r="E86" s="72"/>
      <c r="F86" s="72"/>
      <c r="G86" s="72"/>
      <c r="H86" s="72"/>
      <c r="I86" s="189"/>
      <c r="J86" s="199">
        <f>BK86</f>
        <v>0</v>
      </c>
      <c r="K86" s="72"/>
      <c r="L86" s="70"/>
      <c r="M86" s="103"/>
      <c r="N86" s="104"/>
      <c r="O86" s="104"/>
      <c r="P86" s="200">
        <f>P87</f>
        <v>0</v>
      </c>
      <c r="Q86" s="104"/>
      <c r="R86" s="200">
        <f>R87</f>
        <v>3687.8031393199999</v>
      </c>
      <c r="S86" s="104"/>
      <c r="T86" s="201">
        <f>T87</f>
        <v>4699.2347399999999</v>
      </c>
      <c r="AT86" s="22" t="s">
        <v>72</v>
      </c>
      <c r="AU86" s="22" t="s">
        <v>126</v>
      </c>
      <c r="BK86" s="202">
        <f>BK87</f>
        <v>0</v>
      </c>
    </row>
    <row r="87" s="10" customFormat="1" ht="37.44" customHeight="1">
      <c r="B87" s="203"/>
      <c r="C87" s="204"/>
      <c r="D87" s="205" t="s">
        <v>72</v>
      </c>
      <c r="E87" s="206" t="s">
        <v>151</v>
      </c>
      <c r="F87" s="206" t="s">
        <v>152</v>
      </c>
      <c r="G87" s="204"/>
      <c r="H87" s="204"/>
      <c r="I87" s="207"/>
      <c r="J87" s="208">
        <f>BK87</f>
        <v>0</v>
      </c>
      <c r="K87" s="204"/>
      <c r="L87" s="209"/>
      <c r="M87" s="210"/>
      <c r="N87" s="211"/>
      <c r="O87" s="211"/>
      <c r="P87" s="212">
        <f>P88+P138+P162+P166+P197+P229+P235+P276+P299</f>
        <v>0</v>
      </c>
      <c r="Q87" s="211"/>
      <c r="R87" s="212">
        <f>R88+R138+R162+R166+R197+R229+R235+R276+R299</f>
        <v>3687.8031393199999</v>
      </c>
      <c r="S87" s="211"/>
      <c r="T87" s="213">
        <f>T88+T138+T162+T166+T197+T229+T235+T276+T299</f>
        <v>4699.2347399999999</v>
      </c>
      <c r="AR87" s="214" t="s">
        <v>81</v>
      </c>
      <c r="AT87" s="215" t="s">
        <v>72</v>
      </c>
      <c r="AU87" s="215" t="s">
        <v>73</v>
      </c>
      <c r="AY87" s="214" t="s">
        <v>153</v>
      </c>
      <c r="BK87" s="216">
        <f>BK88+BK138+BK162+BK166+BK197+BK229+BK235+BK276+BK299</f>
        <v>0</v>
      </c>
    </row>
    <row r="88" s="10" customFormat="1" ht="19.92" customHeight="1">
      <c r="B88" s="203"/>
      <c r="C88" s="204"/>
      <c r="D88" s="205" t="s">
        <v>72</v>
      </c>
      <c r="E88" s="217" t="s">
        <v>81</v>
      </c>
      <c r="F88" s="217" t="s">
        <v>154</v>
      </c>
      <c r="G88" s="204"/>
      <c r="H88" s="204"/>
      <c r="I88" s="207"/>
      <c r="J88" s="218">
        <f>BK88</f>
        <v>0</v>
      </c>
      <c r="K88" s="204"/>
      <c r="L88" s="209"/>
      <c r="M88" s="210"/>
      <c r="N88" s="211"/>
      <c r="O88" s="211"/>
      <c r="P88" s="212">
        <f>SUM(P89:P137)</f>
        <v>0</v>
      </c>
      <c r="Q88" s="211"/>
      <c r="R88" s="212">
        <f>SUM(R89:R137)</f>
        <v>2339.0484111000001</v>
      </c>
      <c r="S88" s="211"/>
      <c r="T88" s="213">
        <f>SUM(T89:T137)</f>
        <v>4532.5123400000002</v>
      </c>
      <c r="AR88" s="214" t="s">
        <v>81</v>
      </c>
      <c r="AT88" s="215" t="s">
        <v>72</v>
      </c>
      <c r="AU88" s="215" t="s">
        <v>81</v>
      </c>
      <c r="AY88" s="214" t="s">
        <v>153</v>
      </c>
      <c r="BK88" s="216">
        <f>SUM(BK89:BK137)</f>
        <v>0</v>
      </c>
    </row>
    <row r="89" s="1" customFormat="1" ht="25.5" customHeight="1">
      <c r="B89" s="44"/>
      <c r="C89" s="219" t="s">
        <v>81</v>
      </c>
      <c r="D89" s="219" t="s">
        <v>155</v>
      </c>
      <c r="E89" s="220" t="s">
        <v>156</v>
      </c>
      <c r="F89" s="221" t="s">
        <v>157</v>
      </c>
      <c r="G89" s="222" t="s">
        <v>158</v>
      </c>
      <c r="H89" s="223">
        <v>900</v>
      </c>
      <c r="I89" s="224"/>
      <c r="J89" s="225">
        <f>ROUND(I89*H89,2)</f>
        <v>0</v>
      </c>
      <c r="K89" s="221" t="s">
        <v>159</v>
      </c>
      <c r="L89" s="70"/>
      <c r="M89" s="226" t="s">
        <v>21</v>
      </c>
      <c r="N89" s="227" t="s">
        <v>44</v>
      </c>
      <c r="O89" s="45"/>
      <c r="P89" s="228">
        <f>O89*H89</f>
        <v>0</v>
      </c>
      <c r="Q89" s="228">
        <v>0</v>
      </c>
      <c r="R89" s="228">
        <f>Q89*H89</f>
        <v>0</v>
      </c>
      <c r="S89" s="228">
        <v>0</v>
      </c>
      <c r="T89" s="229">
        <f>S89*H89</f>
        <v>0</v>
      </c>
      <c r="AR89" s="22" t="s">
        <v>160</v>
      </c>
      <c r="AT89" s="22" t="s">
        <v>155</v>
      </c>
      <c r="AU89" s="22" t="s">
        <v>83</v>
      </c>
      <c r="AY89" s="22" t="s">
        <v>153</v>
      </c>
      <c r="BE89" s="230">
        <f>IF(N89="základní",J89,0)</f>
        <v>0</v>
      </c>
      <c r="BF89" s="230">
        <f>IF(N89="snížená",J89,0)</f>
        <v>0</v>
      </c>
      <c r="BG89" s="230">
        <f>IF(N89="zákl. přenesená",J89,0)</f>
        <v>0</v>
      </c>
      <c r="BH89" s="230">
        <f>IF(N89="sníž. přenesená",J89,0)</f>
        <v>0</v>
      </c>
      <c r="BI89" s="230">
        <f>IF(N89="nulová",J89,0)</f>
        <v>0</v>
      </c>
      <c r="BJ89" s="22" t="s">
        <v>81</v>
      </c>
      <c r="BK89" s="230">
        <f>ROUND(I89*H89,2)</f>
        <v>0</v>
      </c>
      <c r="BL89" s="22" t="s">
        <v>160</v>
      </c>
      <c r="BM89" s="22" t="s">
        <v>161</v>
      </c>
    </row>
    <row r="90" s="1" customFormat="1">
      <c r="B90" s="44"/>
      <c r="C90" s="72"/>
      <c r="D90" s="231" t="s">
        <v>162</v>
      </c>
      <c r="E90" s="72"/>
      <c r="F90" s="232" t="s">
        <v>163</v>
      </c>
      <c r="G90" s="72"/>
      <c r="H90" s="72"/>
      <c r="I90" s="189"/>
      <c r="J90" s="72"/>
      <c r="K90" s="72"/>
      <c r="L90" s="70"/>
      <c r="M90" s="233"/>
      <c r="N90" s="45"/>
      <c r="O90" s="45"/>
      <c r="P90" s="45"/>
      <c r="Q90" s="45"/>
      <c r="R90" s="45"/>
      <c r="S90" s="45"/>
      <c r="T90" s="93"/>
      <c r="AT90" s="22" t="s">
        <v>162</v>
      </c>
      <c r="AU90" s="22" t="s">
        <v>83</v>
      </c>
    </row>
    <row r="91" s="1" customFormat="1" ht="25.5" customHeight="1">
      <c r="B91" s="44"/>
      <c r="C91" s="219" t="s">
        <v>83</v>
      </c>
      <c r="D91" s="219" t="s">
        <v>155</v>
      </c>
      <c r="E91" s="220" t="s">
        <v>164</v>
      </c>
      <c r="F91" s="221" t="s">
        <v>165</v>
      </c>
      <c r="G91" s="222" t="s">
        <v>158</v>
      </c>
      <c r="H91" s="223">
        <v>900</v>
      </c>
      <c r="I91" s="224"/>
      <c r="J91" s="225">
        <f>ROUND(I91*H91,2)</f>
        <v>0</v>
      </c>
      <c r="K91" s="221" t="s">
        <v>159</v>
      </c>
      <c r="L91" s="70"/>
      <c r="M91" s="226" t="s">
        <v>21</v>
      </c>
      <c r="N91" s="227" t="s">
        <v>44</v>
      </c>
      <c r="O91" s="45"/>
      <c r="P91" s="228">
        <f>O91*H91</f>
        <v>0</v>
      </c>
      <c r="Q91" s="228">
        <v>0.00018000000000000001</v>
      </c>
      <c r="R91" s="228">
        <f>Q91*H91</f>
        <v>0.16200000000000001</v>
      </c>
      <c r="S91" s="228">
        <v>0</v>
      </c>
      <c r="T91" s="229">
        <f>S91*H91</f>
        <v>0</v>
      </c>
      <c r="AR91" s="22" t="s">
        <v>160</v>
      </c>
      <c r="AT91" s="22" t="s">
        <v>155</v>
      </c>
      <c r="AU91" s="22" t="s">
        <v>83</v>
      </c>
      <c r="AY91" s="22" t="s">
        <v>153</v>
      </c>
      <c r="BE91" s="230">
        <f>IF(N91="základní",J91,0)</f>
        <v>0</v>
      </c>
      <c r="BF91" s="230">
        <f>IF(N91="snížená",J91,0)</f>
        <v>0</v>
      </c>
      <c r="BG91" s="230">
        <f>IF(N91="zákl. přenesená",J91,0)</f>
        <v>0</v>
      </c>
      <c r="BH91" s="230">
        <f>IF(N91="sníž. přenesená",J91,0)</f>
        <v>0</v>
      </c>
      <c r="BI91" s="230">
        <f>IF(N91="nulová",J91,0)</f>
        <v>0</v>
      </c>
      <c r="BJ91" s="22" t="s">
        <v>81</v>
      </c>
      <c r="BK91" s="230">
        <f>ROUND(I91*H91,2)</f>
        <v>0</v>
      </c>
      <c r="BL91" s="22" t="s">
        <v>160</v>
      </c>
      <c r="BM91" s="22" t="s">
        <v>166</v>
      </c>
    </row>
    <row r="92" s="1" customFormat="1" ht="25.5" customHeight="1">
      <c r="B92" s="44"/>
      <c r="C92" s="219" t="s">
        <v>167</v>
      </c>
      <c r="D92" s="219" t="s">
        <v>155</v>
      </c>
      <c r="E92" s="220" t="s">
        <v>168</v>
      </c>
      <c r="F92" s="221" t="s">
        <v>169</v>
      </c>
      <c r="G92" s="222" t="s">
        <v>170</v>
      </c>
      <c r="H92" s="223">
        <v>100</v>
      </c>
      <c r="I92" s="224"/>
      <c r="J92" s="225">
        <f>ROUND(I92*H92,2)</f>
        <v>0</v>
      </c>
      <c r="K92" s="221" t="s">
        <v>159</v>
      </c>
      <c r="L92" s="70"/>
      <c r="M92" s="226" t="s">
        <v>21</v>
      </c>
      <c r="N92" s="227" t="s">
        <v>44</v>
      </c>
      <c r="O92" s="45"/>
      <c r="P92" s="228">
        <f>O92*H92</f>
        <v>0</v>
      </c>
      <c r="Q92" s="228">
        <v>0</v>
      </c>
      <c r="R92" s="228">
        <f>Q92*H92</f>
        <v>0</v>
      </c>
      <c r="S92" s="228">
        <v>0</v>
      </c>
      <c r="T92" s="229">
        <f>S92*H92</f>
        <v>0</v>
      </c>
      <c r="AR92" s="22" t="s">
        <v>160</v>
      </c>
      <c r="AT92" s="22" t="s">
        <v>155</v>
      </c>
      <c r="AU92" s="22" t="s">
        <v>83</v>
      </c>
      <c r="AY92" s="22" t="s">
        <v>153</v>
      </c>
      <c r="BE92" s="230">
        <f>IF(N92="základní",J92,0)</f>
        <v>0</v>
      </c>
      <c r="BF92" s="230">
        <f>IF(N92="snížená",J92,0)</f>
        <v>0</v>
      </c>
      <c r="BG92" s="230">
        <f>IF(N92="zákl. přenesená",J92,0)</f>
        <v>0</v>
      </c>
      <c r="BH92" s="230">
        <f>IF(N92="sníž. přenesená",J92,0)</f>
        <v>0</v>
      </c>
      <c r="BI92" s="230">
        <f>IF(N92="nulová",J92,0)</f>
        <v>0</v>
      </c>
      <c r="BJ92" s="22" t="s">
        <v>81</v>
      </c>
      <c r="BK92" s="230">
        <f>ROUND(I92*H92,2)</f>
        <v>0</v>
      </c>
      <c r="BL92" s="22" t="s">
        <v>160</v>
      </c>
      <c r="BM92" s="22" t="s">
        <v>171</v>
      </c>
    </row>
    <row r="93" s="1" customFormat="1">
      <c r="B93" s="44"/>
      <c r="C93" s="72"/>
      <c r="D93" s="231" t="s">
        <v>162</v>
      </c>
      <c r="E93" s="72"/>
      <c r="F93" s="232" t="s">
        <v>172</v>
      </c>
      <c r="G93" s="72"/>
      <c r="H93" s="72"/>
      <c r="I93" s="189"/>
      <c r="J93" s="72"/>
      <c r="K93" s="72"/>
      <c r="L93" s="70"/>
      <c r="M93" s="233"/>
      <c r="N93" s="45"/>
      <c r="O93" s="45"/>
      <c r="P93" s="45"/>
      <c r="Q93" s="45"/>
      <c r="R93" s="45"/>
      <c r="S93" s="45"/>
      <c r="T93" s="93"/>
      <c r="AT93" s="22" t="s">
        <v>162</v>
      </c>
      <c r="AU93" s="22" t="s">
        <v>83</v>
      </c>
    </row>
    <row r="94" s="1" customFormat="1" ht="25.5" customHeight="1">
      <c r="B94" s="44"/>
      <c r="C94" s="219" t="s">
        <v>160</v>
      </c>
      <c r="D94" s="219" t="s">
        <v>155</v>
      </c>
      <c r="E94" s="220" t="s">
        <v>173</v>
      </c>
      <c r="F94" s="221" t="s">
        <v>174</v>
      </c>
      <c r="G94" s="222" t="s">
        <v>170</v>
      </c>
      <c r="H94" s="223">
        <v>100</v>
      </c>
      <c r="I94" s="224"/>
      <c r="J94" s="225">
        <f>ROUND(I94*H94,2)</f>
        <v>0</v>
      </c>
      <c r="K94" s="221" t="s">
        <v>159</v>
      </c>
      <c r="L94" s="70"/>
      <c r="M94" s="226" t="s">
        <v>21</v>
      </c>
      <c r="N94" s="227" t="s">
        <v>44</v>
      </c>
      <c r="O94" s="45"/>
      <c r="P94" s="228">
        <f>O94*H94</f>
        <v>0</v>
      </c>
      <c r="Q94" s="228">
        <v>5.0000000000000002E-05</v>
      </c>
      <c r="R94" s="228">
        <f>Q94*H94</f>
        <v>0.0050000000000000001</v>
      </c>
      <c r="S94" s="228">
        <v>0</v>
      </c>
      <c r="T94" s="229">
        <f>S94*H94</f>
        <v>0</v>
      </c>
      <c r="AR94" s="22" t="s">
        <v>160</v>
      </c>
      <c r="AT94" s="22" t="s">
        <v>155</v>
      </c>
      <c r="AU94" s="22" t="s">
        <v>83</v>
      </c>
      <c r="AY94" s="22" t="s">
        <v>153</v>
      </c>
      <c r="BE94" s="230">
        <f>IF(N94="základní",J94,0)</f>
        <v>0</v>
      </c>
      <c r="BF94" s="230">
        <f>IF(N94="snížená",J94,0)</f>
        <v>0</v>
      </c>
      <c r="BG94" s="230">
        <f>IF(N94="zákl. přenesená",J94,0)</f>
        <v>0</v>
      </c>
      <c r="BH94" s="230">
        <f>IF(N94="sníž. přenesená",J94,0)</f>
        <v>0</v>
      </c>
      <c r="BI94" s="230">
        <f>IF(N94="nulová",J94,0)</f>
        <v>0</v>
      </c>
      <c r="BJ94" s="22" t="s">
        <v>81</v>
      </c>
      <c r="BK94" s="230">
        <f>ROUND(I94*H94,2)</f>
        <v>0</v>
      </c>
      <c r="BL94" s="22" t="s">
        <v>160</v>
      </c>
      <c r="BM94" s="22" t="s">
        <v>175</v>
      </c>
    </row>
    <row r="95" s="1" customFormat="1" ht="38.25" customHeight="1">
      <c r="B95" s="44"/>
      <c r="C95" s="219" t="s">
        <v>176</v>
      </c>
      <c r="D95" s="219" t="s">
        <v>155</v>
      </c>
      <c r="E95" s="220" t="s">
        <v>177</v>
      </c>
      <c r="F95" s="221" t="s">
        <v>178</v>
      </c>
      <c r="G95" s="222" t="s">
        <v>158</v>
      </c>
      <c r="H95" s="223">
        <v>4550.4690000000001</v>
      </c>
      <c r="I95" s="224"/>
      <c r="J95" s="225">
        <f>ROUND(I95*H95,2)</f>
        <v>0</v>
      </c>
      <c r="K95" s="221" t="s">
        <v>159</v>
      </c>
      <c r="L95" s="70"/>
      <c r="M95" s="226" t="s">
        <v>21</v>
      </c>
      <c r="N95" s="227" t="s">
        <v>44</v>
      </c>
      <c r="O95" s="45"/>
      <c r="P95" s="228">
        <f>O95*H95</f>
        <v>0</v>
      </c>
      <c r="Q95" s="228">
        <v>0</v>
      </c>
      <c r="R95" s="228">
        <f>Q95*H95</f>
        <v>0</v>
      </c>
      <c r="S95" s="228">
        <v>0.57999999999999996</v>
      </c>
      <c r="T95" s="229">
        <f>S95*H95</f>
        <v>2639.2720199999999</v>
      </c>
      <c r="AR95" s="22" t="s">
        <v>160</v>
      </c>
      <c r="AT95" s="22" t="s">
        <v>155</v>
      </c>
      <c r="AU95" s="22" t="s">
        <v>83</v>
      </c>
      <c r="AY95" s="22" t="s">
        <v>153</v>
      </c>
      <c r="BE95" s="230">
        <f>IF(N95="základní",J95,0)</f>
        <v>0</v>
      </c>
      <c r="BF95" s="230">
        <f>IF(N95="snížená",J95,0)</f>
        <v>0</v>
      </c>
      <c r="BG95" s="230">
        <f>IF(N95="zákl. přenesená",J95,0)</f>
        <v>0</v>
      </c>
      <c r="BH95" s="230">
        <f>IF(N95="sníž. přenesená",J95,0)</f>
        <v>0</v>
      </c>
      <c r="BI95" s="230">
        <f>IF(N95="nulová",J95,0)</f>
        <v>0</v>
      </c>
      <c r="BJ95" s="22" t="s">
        <v>81</v>
      </c>
      <c r="BK95" s="230">
        <f>ROUND(I95*H95,2)</f>
        <v>0</v>
      </c>
      <c r="BL95" s="22" t="s">
        <v>160</v>
      </c>
      <c r="BM95" s="22" t="s">
        <v>179</v>
      </c>
    </row>
    <row r="96" s="1" customFormat="1">
      <c r="B96" s="44"/>
      <c r="C96" s="72"/>
      <c r="D96" s="231" t="s">
        <v>162</v>
      </c>
      <c r="E96" s="72"/>
      <c r="F96" s="232" t="s">
        <v>180</v>
      </c>
      <c r="G96" s="72"/>
      <c r="H96" s="72"/>
      <c r="I96" s="189"/>
      <c r="J96" s="72"/>
      <c r="K96" s="72"/>
      <c r="L96" s="70"/>
      <c r="M96" s="233"/>
      <c r="N96" s="45"/>
      <c r="O96" s="45"/>
      <c r="P96" s="45"/>
      <c r="Q96" s="45"/>
      <c r="R96" s="45"/>
      <c r="S96" s="45"/>
      <c r="T96" s="93"/>
      <c r="AT96" s="22" t="s">
        <v>162</v>
      </c>
      <c r="AU96" s="22" t="s">
        <v>83</v>
      </c>
    </row>
    <row r="97" s="11" customFormat="1">
      <c r="B97" s="234"/>
      <c r="C97" s="235"/>
      <c r="D97" s="231" t="s">
        <v>181</v>
      </c>
      <c r="E97" s="236" t="s">
        <v>21</v>
      </c>
      <c r="F97" s="237" t="s">
        <v>182</v>
      </c>
      <c r="G97" s="235"/>
      <c r="H97" s="238">
        <v>4550.4690000000001</v>
      </c>
      <c r="I97" s="239"/>
      <c r="J97" s="235"/>
      <c r="K97" s="235"/>
      <c r="L97" s="240"/>
      <c r="M97" s="241"/>
      <c r="N97" s="242"/>
      <c r="O97" s="242"/>
      <c r="P97" s="242"/>
      <c r="Q97" s="242"/>
      <c r="R97" s="242"/>
      <c r="S97" s="242"/>
      <c r="T97" s="243"/>
      <c r="AT97" s="244" t="s">
        <v>181</v>
      </c>
      <c r="AU97" s="244" t="s">
        <v>83</v>
      </c>
      <c r="AV97" s="11" t="s">
        <v>83</v>
      </c>
      <c r="AW97" s="11" t="s">
        <v>37</v>
      </c>
      <c r="AX97" s="11" t="s">
        <v>73</v>
      </c>
      <c r="AY97" s="244" t="s">
        <v>153</v>
      </c>
    </row>
    <row r="98" s="12" customFormat="1">
      <c r="B98" s="245"/>
      <c r="C98" s="246"/>
      <c r="D98" s="231" t="s">
        <v>181</v>
      </c>
      <c r="E98" s="247" t="s">
        <v>21</v>
      </c>
      <c r="F98" s="248" t="s">
        <v>183</v>
      </c>
      <c r="G98" s="246"/>
      <c r="H98" s="249">
        <v>4550.4690000000001</v>
      </c>
      <c r="I98" s="250"/>
      <c r="J98" s="246"/>
      <c r="K98" s="246"/>
      <c r="L98" s="251"/>
      <c r="M98" s="252"/>
      <c r="N98" s="253"/>
      <c r="O98" s="253"/>
      <c r="P98" s="253"/>
      <c r="Q98" s="253"/>
      <c r="R98" s="253"/>
      <c r="S98" s="253"/>
      <c r="T98" s="254"/>
      <c r="AT98" s="255" t="s">
        <v>181</v>
      </c>
      <c r="AU98" s="255" t="s">
        <v>83</v>
      </c>
      <c r="AV98" s="12" t="s">
        <v>160</v>
      </c>
      <c r="AW98" s="12" t="s">
        <v>37</v>
      </c>
      <c r="AX98" s="12" t="s">
        <v>81</v>
      </c>
      <c r="AY98" s="255" t="s">
        <v>153</v>
      </c>
    </row>
    <row r="99" s="1" customFormat="1" ht="38.25" customHeight="1">
      <c r="B99" s="44"/>
      <c r="C99" s="219" t="s">
        <v>184</v>
      </c>
      <c r="D99" s="219" t="s">
        <v>155</v>
      </c>
      <c r="E99" s="220" t="s">
        <v>185</v>
      </c>
      <c r="F99" s="221" t="s">
        <v>186</v>
      </c>
      <c r="G99" s="222" t="s">
        <v>158</v>
      </c>
      <c r="H99" s="223">
        <v>7395.4700000000003</v>
      </c>
      <c r="I99" s="224"/>
      <c r="J99" s="225">
        <f>ROUND(I99*H99,2)</f>
        <v>0</v>
      </c>
      <c r="K99" s="221" t="s">
        <v>159</v>
      </c>
      <c r="L99" s="70"/>
      <c r="M99" s="226" t="s">
        <v>21</v>
      </c>
      <c r="N99" s="227" t="s">
        <v>44</v>
      </c>
      <c r="O99" s="45"/>
      <c r="P99" s="228">
        <f>O99*H99</f>
        <v>0</v>
      </c>
      <c r="Q99" s="228">
        <v>0.00012999999999999999</v>
      </c>
      <c r="R99" s="228">
        <f>Q99*H99</f>
        <v>0.96141109999999996</v>
      </c>
      <c r="S99" s="228">
        <v>0.25600000000000001</v>
      </c>
      <c r="T99" s="229">
        <f>S99*H99</f>
        <v>1893.2403200000001</v>
      </c>
      <c r="AR99" s="22" t="s">
        <v>160</v>
      </c>
      <c r="AT99" s="22" t="s">
        <v>155</v>
      </c>
      <c r="AU99" s="22" t="s">
        <v>83</v>
      </c>
      <c r="AY99" s="22" t="s">
        <v>153</v>
      </c>
      <c r="BE99" s="230">
        <f>IF(N99="základní",J99,0)</f>
        <v>0</v>
      </c>
      <c r="BF99" s="230">
        <f>IF(N99="snížená",J99,0)</f>
        <v>0</v>
      </c>
      <c r="BG99" s="230">
        <f>IF(N99="zákl. přenesená",J99,0)</f>
        <v>0</v>
      </c>
      <c r="BH99" s="230">
        <f>IF(N99="sníž. přenesená",J99,0)</f>
        <v>0</v>
      </c>
      <c r="BI99" s="230">
        <f>IF(N99="nulová",J99,0)</f>
        <v>0</v>
      </c>
      <c r="BJ99" s="22" t="s">
        <v>81</v>
      </c>
      <c r="BK99" s="230">
        <f>ROUND(I99*H99,2)</f>
        <v>0</v>
      </c>
      <c r="BL99" s="22" t="s">
        <v>160</v>
      </c>
      <c r="BM99" s="22" t="s">
        <v>187</v>
      </c>
    </row>
    <row r="100" s="1" customFormat="1">
      <c r="B100" s="44"/>
      <c r="C100" s="72"/>
      <c r="D100" s="231" t="s">
        <v>162</v>
      </c>
      <c r="E100" s="72"/>
      <c r="F100" s="232" t="s">
        <v>188</v>
      </c>
      <c r="G100" s="72"/>
      <c r="H100" s="72"/>
      <c r="I100" s="189"/>
      <c r="J100" s="72"/>
      <c r="K100" s="72"/>
      <c r="L100" s="70"/>
      <c r="M100" s="233"/>
      <c r="N100" s="45"/>
      <c r="O100" s="45"/>
      <c r="P100" s="45"/>
      <c r="Q100" s="45"/>
      <c r="R100" s="45"/>
      <c r="S100" s="45"/>
      <c r="T100" s="93"/>
      <c r="AT100" s="22" t="s">
        <v>162</v>
      </c>
      <c r="AU100" s="22" t="s">
        <v>83</v>
      </c>
    </row>
    <row r="101" s="1" customFormat="1" ht="25.5" customHeight="1">
      <c r="B101" s="44"/>
      <c r="C101" s="219" t="s">
        <v>189</v>
      </c>
      <c r="D101" s="219" t="s">
        <v>155</v>
      </c>
      <c r="E101" s="220" t="s">
        <v>190</v>
      </c>
      <c r="F101" s="221" t="s">
        <v>191</v>
      </c>
      <c r="G101" s="222" t="s">
        <v>192</v>
      </c>
      <c r="H101" s="223">
        <v>130.239</v>
      </c>
      <c r="I101" s="224"/>
      <c r="J101" s="225">
        <f>ROUND(I101*H101,2)</f>
        <v>0</v>
      </c>
      <c r="K101" s="221" t="s">
        <v>159</v>
      </c>
      <c r="L101" s="70"/>
      <c r="M101" s="226" t="s">
        <v>21</v>
      </c>
      <c r="N101" s="227" t="s">
        <v>44</v>
      </c>
      <c r="O101" s="45"/>
      <c r="P101" s="228">
        <f>O101*H101</f>
        <v>0</v>
      </c>
      <c r="Q101" s="228">
        <v>0</v>
      </c>
      <c r="R101" s="228">
        <f>Q101*H101</f>
        <v>0</v>
      </c>
      <c r="S101" s="228">
        <v>0</v>
      </c>
      <c r="T101" s="229">
        <f>S101*H101</f>
        <v>0</v>
      </c>
      <c r="AR101" s="22" t="s">
        <v>160</v>
      </c>
      <c r="AT101" s="22" t="s">
        <v>155</v>
      </c>
      <c r="AU101" s="22" t="s">
        <v>83</v>
      </c>
      <c r="AY101" s="22" t="s">
        <v>153</v>
      </c>
      <c r="BE101" s="230">
        <f>IF(N101="základní",J101,0)</f>
        <v>0</v>
      </c>
      <c r="BF101" s="230">
        <f>IF(N101="snížená",J101,0)</f>
        <v>0</v>
      </c>
      <c r="BG101" s="230">
        <f>IF(N101="zákl. přenesená",J101,0)</f>
        <v>0</v>
      </c>
      <c r="BH101" s="230">
        <f>IF(N101="sníž. přenesená",J101,0)</f>
        <v>0</v>
      </c>
      <c r="BI101" s="230">
        <f>IF(N101="nulová",J101,0)</f>
        <v>0</v>
      </c>
      <c r="BJ101" s="22" t="s">
        <v>81</v>
      </c>
      <c r="BK101" s="230">
        <f>ROUND(I101*H101,2)</f>
        <v>0</v>
      </c>
      <c r="BL101" s="22" t="s">
        <v>160</v>
      </c>
      <c r="BM101" s="22" t="s">
        <v>193</v>
      </c>
    </row>
    <row r="102" s="1" customFormat="1">
      <c r="B102" s="44"/>
      <c r="C102" s="72"/>
      <c r="D102" s="231" t="s">
        <v>162</v>
      </c>
      <c r="E102" s="72"/>
      <c r="F102" s="232" t="s">
        <v>194</v>
      </c>
      <c r="G102" s="72"/>
      <c r="H102" s="72"/>
      <c r="I102" s="189"/>
      <c r="J102" s="72"/>
      <c r="K102" s="72"/>
      <c r="L102" s="70"/>
      <c r="M102" s="233"/>
      <c r="N102" s="45"/>
      <c r="O102" s="45"/>
      <c r="P102" s="45"/>
      <c r="Q102" s="45"/>
      <c r="R102" s="45"/>
      <c r="S102" s="45"/>
      <c r="T102" s="93"/>
      <c r="AT102" s="22" t="s">
        <v>162</v>
      </c>
      <c r="AU102" s="22" t="s">
        <v>83</v>
      </c>
    </row>
    <row r="103" s="11" customFormat="1">
      <c r="B103" s="234"/>
      <c r="C103" s="235"/>
      <c r="D103" s="231" t="s">
        <v>181</v>
      </c>
      <c r="E103" s="236" t="s">
        <v>21</v>
      </c>
      <c r="F103" s="237" t="s">
        <v>195</v>
      </c>
      <c r="G103" s="235"/>
      <c r="H103" s="238">
        <v>130.239</v>
      </c>
      <c r="I103" s="239"/>
      <c r="J103" s="235"/>
      <c r="K103" s="235"/>
      <c r="L103" s="240"/>
      <c r="M103" s="241"/>
      <c r="N103" s="242"/>
      <c r="O103" s="242"/>
      <c r="P103" s="242"/>
      <c r="Q103" s="242"/>
      <c r="R103" s="242"/>
      <c r="S103" s="242"/>
      <c r="T103" s="243"/>
      <c r="AT103" s="244" t="s">
        <v>181</v>
      </c>
      <c r="AU103" s="244" t="s">
        <v>83</v>
      </c>
      <c r="AV103" s="11" t="s">
        <v>83</v>
      </c>
      <c r="AW103" s="11" t="s">
        <v>37</v>
      </c>
      <c r="AX103" s="11" t="s">
        <v>81</v>
      </c>
      <c r="AY103" s="244" t="s">
        <v>153</v>
      </c>
    </row>
    <row r="104" s="1" customFormat="1" ht="38.25" customHeight="1">
      <c r="B104" s="44"/>
      <c r="C104" s="219" t="s">
        <v>196</v>
      </c>
      <c r="D104" s="219" t="s">
        <v>155</v>
      </c>
      <c r="E104" s="220" t="s">
        <v>197</v>
      </c>
      <c r="F104" s="221" t="s">
        <v>198</v>
      </c>
      <c r="G104" s="222" t="s">
        <v>192</v>
      </c>
      <c r="H104" s="223">
        <v>3.3319999999999999</v>
      </c>
      <c r="I104" s="224"/>
      <c r="J104" s="225">
        <f>ROUND(I104*H104,2)</f>
        <v>0</v>
      </c>
      <c r="K104" s="221" t="s">
        <v>159</v>
      </c>
      <c r="L104" s="70"/>
      <c r="M104" s="226" t="s">
        <v>21</v>
      </c>
      <c r="N104" s="227" t="s">
        <v>44</v>
      </c>
      <c r="O104" s="45"/>
      <c r="P104" s="228">
        <f>O104*H104</f>
        <v>0</v>
      </c>
      <c r="Q104" s="228">
        <v>0</v>
      </c>
      <c r="R104" s="228">
        <f>Q104*H104</f>
        <v>0</v>
      </c>
      <c r="S104" s="228">
        <v>0</v>
      </c>
      <c r="T104" s="229">
        <f>S104*H104</f>
        <v>0</v>
      </c>
      <c r="AR104" s="22" t="s">
        <v>160</v>
      </c>
      <c r="AT104" s="22" t="s">
        <v>155</v>
      </c>
      <c r="AU104" s="22" t="s">
        <v>83</v>
      </c>
      <c r="AY104" s="22" t="s">
        <v>153</v>
      </c>
      <c r="BE104" s="230">
        <f>IF(N104="základní",J104,0)</f>
        <v>0</v>
      </c>
      <c r="BF104" s="230">
        <f>IF(N104="snížená",J104,0)</f>
        <v>0</v>
      </c>
      <c r="BG104" s="230">
        <f>IF(N104="zákl. přenesená",J104,0)</f>
        <v>0</v>
      </c>
      <c r="BH104" s="230">
        <f>IF(N104="sníž. přenesená",J104,0)</f>
        <v>0</v>
      </c>
      <c r="BI104" s="230">
        <f>IF(N104="nulová",J104,0)</f>
        <v>0</v>
      </c>
      <c r="BJ104" s="22" t="s">
        <v>81</v>
      </c>
      <c r="BK104" s="230">
        <f>ROUND(I104*H104,2)</f>
        <v>0</v>
      </c>
      <c r="BL104" s="22" t="s">
        <v>160</v>
      </c>
      <c r="BM104" s="22" t="s">
        <v>199</v>
      </c>
    </row>
    <row r="105" s="1" customFormat="1">
      <c r="B105" s="44"/>
      <c r="C105" s="72"/>
      <c r="D105" s="231" t="s">
        <v>162</v>
      </c>
      <c r="E105" s="72"/>
      <c r="F105" s="232" t="s">
        <v>200</v>
      </c>
      <c r="G105" s="72"/>
      <c r="H105" s="72"/>
      <c r="I105" s="189"/>
      <c r="J105" s="72"/>
      <c r="K105" s="72"/>
      <c r="L105" s="70"/>
      <c r="M105" s="233"/>
      <c r="N105" s="45"/>
      <c r="O105" s="45"/>
      <c r="P105" s="45"/>
      <c r="Q105" s="45"/>
      <c r="R105" s="45"/>
      <c r="S105" s="45"/>
      <c r="T105" s="93"/>
      <c r="AT105" s="22" t="s">
        <v>162</v>
      </c>
      <c r="AU105" s="22" t="s">
        <v>83</v>
      </c>
    </row>
    <row r="106" s="11" customFormat="1">
      <c r="B106" s="234"/>
      <c r="C106" s="235"/>
      <c r="D106" s="231" t="s">
        <v>181</v>
      </c>
      <c r="E106" s="236" t="s">
        <v>21</v>
      </c>
      <c r="F106" s="237" t="s">
        <v>201</v>
      </c>
      <c r="G106" s="235"/>
      <c r="H106" s="238">
        <v>3.3319999999999999</v>
      </c>
      <c r="I106" s="239"/>
      <c r="J106" s="235"/>
      <c r="K106" s="235"/>
      <c r="L106" s="240"/>
      <c r="M106" s="241"/>
      <c r="N106" s="242"/>
      <c r="O106" s="242"/>
      <c r="P106" s="242"/>
      <c r="Q106" s="242"/>
      <c r="R106" s="242"/>
      <c r="S106" s="242"/>
      <c r="T106" s="243"/>
      <c r="AT106" s="244" t="s">
        <v>181</v>
      </c>
      <c r="AU106" s="244" t="s">
        <v>83</v>
      </c>
      <c r="AV106" s="11" t="s">
        <v>83</v>
      </c>
      <c r="AW106" s="11" t="s">
        <v>37</v>
      </c>
      <c r="AX106" s="11" t="s">
        <v>81</v>
      </c>
      <c r="AY106" s="244" t="s">
        <v>153</v>
      </c>
    </row>
    <row r="107" s="1" customFormat="1" ht="38.25" customHeight="1">
      <c r="B107" s="44"/>
      <c r="C107" s="219" t="s">
        <v>202</v>
      </c>
      <c r="D107" s="219" t="s">
        <v>155</v>
      </c>
      <c r="E107" s="220" t="s">
        <v>203</v>
      </c>
      <c r="F107" s="221" t="s">
        <v>204</v>
      </c>
      <c r="G107" s="222" t="s">
        <v>192</v>
      </c>
      <c r="H107" s="223">
        <v>2407.0390000000002</v>
      </c>
      <c r="I107" s="224"/>
      <c r="J107" s="225">
        <f>ROUND(I107*H107,2)</f>
        <v>0</v>
      </c>
      <c r="K107" s="221" t="s">
        <v>159</v>
      </c>
      <c r="L107" s="70"/>
      <c r="M107" s="226" t="s">
        <v>21</v>
      </c>
      <c r="N107" s="227" t="s">
        <v>44</v>
      </c>
      <c r="O107" s="45"/>
      <c r="P107" s="228">
        <f>O107*H107</f>
        <v>0</v>
      </c>
      <c r="Q107" s="228">
        <v>0</v>
      </c>
      <c r="R107" s="228">
        <f>Q107*H107</f>
        <v>0</v>
      </c>
      <c r="S107" s="228">
        <v>0</v>
      </c>
      <c r="T107" s="229">
        <f>S107*H107</f>
        <v>0</v>
      </c>
      <c r="AR107" s="22" t="s">
        <v>160</v>
      </c>
      <c r="AT107" s="22" t="s">
        <v>155</v>
      </c>
      <c r="AU107" s="22" t="s">
        <v>83</v>
      </c>
      <c r="AY107" s="22" t="s">
        <v>153</v>
      </c>
      <c r="BE107" s="230">
        <f>IF(N107="základní",J107,0)</f>
        <v>0</v>
      </c>
      <c r="BF107" s="230">
        <f>IF(N107="snížená",J107,0)</f>
        <v>0</v>
      </c>
      <c r="BG107" s="230">
        <f>IF(N107="zákl. přenesená",J107,0)</f>
        <v>0</v>
      </c>
      <c r="BH107" s="230">
        <f>IF(N107="sníž. přenesená",J107,0)</f>
        <v>0</v>
      </c>
      <c r="BI107" s="230">
        <f>IF(N107="nulová",J107,0)</f>
        <v>0</v>
      </c>
      <c r="BJ107" s="22" t="s">
        <v>81</v>
      </c>
      <c r="BK107" s="230">
        <f>ROUND(I107*H107,2)</f>
        <v>0</v>
      </c>
      <c r="BL107" s="22" t="s">
        <v>160</v>
      </c>
      <c r="BM107" s="22" t="s">
        <v>205</v>
      </c>
    </row>
    <row r="108" s="11" customFormat="1">
      <c r="B108" s="234"/>
      <c r="C108" s="235"/>
      <c r="D108" s="231" t="s">
        <v>181</v>
      </c>
      <c r="E108" s="236" t="s">
        <v>21</v>
      </c>
      <c r="F108" s="237" t="s">
        <v>206</v>
      </c>
      <c r="G108" s="235"/>
      <c r="H108" s="238">
        <v>130.239</v>
      </c>
      <c r="I108" s="239"/>
      <c r="J108" s="235"/>
      <c r="K108" s="235"/>
      <c r="L108" s="240"/>
      <c r="M108" s="241"/>
      <c r="N108" s="242"/>
      <c r="O108" s="242"/>
      <c r="P108" s="242"/>
      <c r="Q108" s="242"/>
      <c r="R108" s="242"/>
      <c r="S108" s="242"/>
      <c r="T108" s="243"/>
      <c r="AT108" s="244" t="s">
        <v>181</v>
      </c>
      <c r="AU108" s="244" t="s">
        <v>83</v>
      </c>
      <c r="AV108" s="11" t="s">
        <v>83</v>
      </c>
      <c r="AW108" s="11" t="s">
        <v>37</v>
      </c>
      <c r="AX108" s="11" t="s">
        <v>73</v>
      </c>
      <c r="AY108" s="244" t="s">
        <v>153</v>
      </c>
    </row>
    <row r="109" s="11" customFormat="1">
      <c r="B109" s="234"/>
      <c r="C109" s="235"/>
      <c r="D109" s="231" t="s">
        <v>181</v>
      </c>
      <c r="E109" s="236" t="s">
        <v>21</v>
      </c>
      <c r="F109" s="237" t="s">
        <v>207</v>
      </c>
      <c r="G109" s="235"/>
      <c r="H109" s="238">
        <v>2276.8000000000002</v>
      </c>
      <c r="I109" s="239"/>
      <c r="J109" s="235"/>
      <c r="K109" s="235"/>
      <c r="L109" s="240"/>
      <c r="M109" s="241"/>
      <c r="N109" s="242"/>
      <c r="O109" s="242"/>
      <c r="P109" s="242"/>
      <c r="Q109" s="242"/>
      <c r="R109" s="242"/>
      <c r="S109" s="242"/>
      <c r="T109" s="243"/>
      <c r="AT109" s="244" t="s">
        <v>181</v>
      </c>
      <c r="AU109" s="244" t="s">
        <v>83</v>
      </c>
      <c r="AV109" s="11" t="s">
        <v>83</v>
      </c>
      <c r="AW109" s="11" t="s">
        <v>37</v>
      </c>
      <c r="AX109" s="11" t="s">
        <v>73</v>
      </c>
      <c r="AY109" s="244" t="s">
        <v>153</v>
      </c>
    </row>
    <row r="110" s="12" customFormat="1">
      <c r="B110" s="245"/>
      <c r="C110" s="246"/>
      <c r="D110" s="231" t="s">
        <v>181</v>
      </c>
      <c r="E110" s="247" t="s">
        <v>21</v>
      </c>
      <c r="F110" s="248" t="s">
        <v>183</v>
      </c>
      <c r="G110" s="246"/>
      <c r="H110" s="249">
        <v>2407.0390000000002</v>
      </c>
      <c r="I110" s="250"/>
      <c r="J110" s="246"/>
      <c r="K110" s="246"/>
      <c r="L110" s="251"/>
      <c r="M110" s="252"/>
      <c r="N110" s="253"/>
      <c r="O110" s="253"/>
      <c r="P110" s="253"/>
      <c r="Q110" s="253"/>
      <c r="R110" s="253"/>
      <c r="S110" s="253"/>
      <c r="T110" s="254"/>
      <c r="AT110" s="255" t="s">
        <v>181</v>
      </c>
      <c r="AU110" s="255" t="s">
        <v>83</v>
      </c>
      <c r="AV110" s="12" t="s">
        <v>160</v>
      </c>
      <c r="AW110" s="12" t="s">
        <v>37</v>
      </c>
      <c r="AX110" s="12" t="s">
        <v>81</v>
      </c>
      <c r="AY110" s="255" t="s">
        <v>153</v>
      </c>
    </row>
    <row r="111" s="1" customFormat="1" ht="51" customHeight="1">
      <c r="B111" s="44"/>
      <c r="C111" s="219" t="s">
        <v>208</v>
      </c>
      <c r="D111" s="219" t="s">
        <v>155</v>
      </c>
      <c r="E111" s="220" t="s">
        <v>209</v>
      </c>
      <c r="F111" s="221" t="s">
        <v>210</v>
      </c>
      <c r="G111" s="222" t="s">
        <v>192</v>
      </c>
      <c r="H111" s="223">
        <v>24070.389999999999</v>
      </c>
      <c r="I111" s="224"/>
      <c r="J111" s="225">
        <f>ROUND(I111*H111,2)</f>
        <v>0</v>
      </c>
      <c r="K111" s="221" t="s">
        <v>159</v>
      </c>
      <c r="L111" s="70"/>
      <c r="M111" s="226" t="s">
        <v>21</v>
      </c>
      <c r="N111" s="227" t="s">
        <v>44</v>
      </c>
      <c r="O111" s="45"/>
      <c r="P111" s="228">
        <f>O111*H111</f>
        <v>0</v>
      </c>
      <c r="Q111" s="228">
        <v>0</v>
      </c>
      <c r="R111" s="228">
        <f>Q111*H111</f>
        <v>0</v>
      </c>
      <c r="S111" s="228">
        <v>0</v>
      </c>
      <c r="T111" s="229">
        <f>S111*H111</f>
        <v>0</v>
      </c>
      <c r="AR111" s="22" t="s">
        <v>160</v>
      </c>
      <c r="AT111" s="22" t="s">
        <v>155</v>
      </c>
      <c r="AU111" s="22" t="s">
        <v>83</v>
      </c>
      <c r="AY111" s="22" t="s">
        <v>153</v>
      </c>
      <c r="BE111" s="230">
        <f>IF(N111="základní",J111,0)</f>
        <v>0</v>
      </c>
      <c r="BF111" s="230">
        <f>IF(N111="snížená",J111,0)</f>
        <v>0</v>
      </c>
      <c r="BG111" s="230">
        <f>IF(N111="zákl. přenesená",J111,0)</f>
        <v>0</v>
      </c>
      <c r="BH111" s="230">
        <f>IF(N111="sníž. přenesená",J111,0)</f>
        <v>0</v>
      </c>
      <c r="BI111" s="230">
        <f>IF(N111="nulová",J111,0)</f>
        <v>0</v>
      </c>
      <c r="BJ111" s="22" t="s">
        <v>81</v>
      </c>
      <c r="BK111" s="230">
        <f>ROUND(I111*H111,2)</f>
        <v>0</v>
      </c>
      <c r="BL111" s="22" t="s">
        <v>160</v>
      </c>
      <c r="BM111" s="22" t="s">
        <v>211</v>
      </c>
    </row>
    <row r="112" s="11" customFormat="1">
      <c r="B112" s="234"/>
      <c r="C112" s="235"/>
      <c r="D112" s="231" t="s">
        <v>181</v>
      </c>
      <c r="E112" s="235"/>
      <c r="F112" s="237" t="s">
        <v>212</v>
      </c>
      <c r="G112" s="235"/>
      <c r="H112" s="238">
        <v>24070.389999999999</v>
      </c>
      <c r="I112" s="239"/>
      <c r="J112" s="235"/>
      <c r="K112" s="235"/>
      <c r="L112" s="240"/>
      <c r="M112" s="241"/>
      <c r="N112" s="242"/>
      <c r="O112" s="242"/>
      <c r="P112" s="242"/>
      <c r="Q112" s="242"/>
      <c r="R112" s="242"/>
      <c r="S112" s="242"/>
      <c r="T112" s="243"/>
      <c r="AT112" s="244" t="s">
        <v>181</v>
      </c>
      <c r="AU112" s="244" t="s">
        <v>83</v>
      </c>
      <c r="AV112" s="11" t="s">
        <v>83</v>
      </c>
      <c r="AW112" s="11" t="s">
        <v>6</v>
      </c>
      <c r="AX112" s="11" t="s">
        <v>81</v>
      </c>
      <c r="AY112" s="244" t="s">
        <v>153</v>
      </c>
    </row>
    <row r="113" s="1" customFormat="1" ht="25.5" customHeight="1">
      <c r="B113" s="44"/>
      <c r="C113" s="219" t="s">
        <v>213</v>
      </c>
      <c r="D113" s="219" t="s">
        <v>155</v>
      </c>
      <c r="E113" s="220" t="s">
        <v>214</v>
      </c>
      <c r="F113" s="221" t="s">
        <v>215</v>
      </c>
      <c r="G113" s="222" t="s">
        <v>192</v>
      </c>
      <c r="H113" s="223">
        <v>1895.55</v>
      </c>
      <c r="I113" s="224"/>
      <c r="J113" s="225">
        <f>ROUND(I113*H113,2)</f>
        <v>0</v>
      </c>
      <c r="K113" s="221" t="s">
        <v>159</v>
      </c>
      <c r="L113" s="70"/>
      <c r="M113" s="226" t="s">
        <v>21</v>
      </c>
      <c r="N113" s="227" t="s">
        <v>44</v>
      </c>
      <c r="O113" s="45"/>
      <c r="P113" s="228">
        <f>O113*H113</f>
        <v>0</v>
      </c>
      <c r="Q113" s="228">
        <v>0</v>
      </c>
      <c r="R113" s="228">
        <f>Q113*H113</f>
        <v>0</v>
      </c>
      <c r="S113" s="228">
        <v>0</v>
      </c>
      <c r="T113" s="229">
        <f>S113*H113</f>
        <v>0</v>
      </c>
      <c r="AR113" s="22" t="s">
        <v>160</v>
      </c>
      <c r="AT113" s="22" t="s">
        <v>155</v>
      </c>
      <c r="AU113" s="22" t="s">
        <v>83</v>
      </c>
      <c r="AY113" s="22" t="s">
        <v>153</v>
      </c>
      <c r="BE113" s="230">
        <f>IF(N113="základní",J113,0)</f>
        <v>0</v>
      </c>
      <c r="BF113" s="230">
        <f>IF(N113="snížená",J113,0)</f>
        <v>0</v>
      </c>
      <c r="BG113" s="230">
        <f>IF(N113="zákl. přenesená",J113,0)</f>
        <v>0</v>
      </c>
      <c r="BH113" s="230">
        <f>IF(N113="sníž. přenesená",J113,0)</f>
        <v>0</v>
      </c>
      <c r="BI113" s="230">
        <f>IF(N113="nulová",J113,0)</f>
        <v>0</v>
      </c>
      <c r="BJ113" s="22" t="s">
        <v>81</v>
      </c>
      <c r="BK113" s="230">
        <f>ROUND(I113*H113,2)</f>
        <v>0</v>
      </c>
      <c r="BL113" s="22" t="s">
        <v>160</v>
      </c>
      <c r="BM113" s="22" t="s">
        <v>216</v>
      </c>
    </row>
    <row r="114" s="1" customFormat="1">
      <c r="B114" s="44"/>
      <c r="C114" s="72"/>
      <c r="D114" s="231" t="s">
        <v>162</v>
      </c>
      <c r="E114" s="72"/>
      <c r="F114" s="232" t="s">
        <v>217</v>
      </c>
      <c r="G114" s="72"/>
      <c r="H114" s="72"/>
      <c r="I114" s="189"/>
      <c r="J114" s="72"/>
      <c r="K114" s="72"/>
      <c r="L114" s="70"/>
      <c r="M114" s="233"/>
      <c r="N114" s="45"/>
      <c r="O114" s="45"/>
      <c r="P114" s="45"/>
      <c r="Q114" s="45"/>
      <c r="R114" s="45"/>
      <c r="S114" s="45"/>
      <c r="T114" s="93"/>
      <c r="AT114" s="22" t="s">
        <v>162</v>
      </c>
      <c r="AU114" s="22" t="s">
        <v>83</v>
      </c>
    </row>
    <row r="115" s="11" customFormat="1">
      <c r="B115" s="234"/>
      <c r="C115" s="235"/>
      <c r="D115" s="231" t="s">
        <v>181</v>
      </c>
      <c r="E115" s="236" t="s">
        <v>21</v>
      </c>
      <c r="F115" s="237" t="s">
        <v>218</v>
      </c>
      <c r="G115" s="235"/>
      <c r="H115" s="238">
        <v>1895.55</v>
      </c>
      <c r="I115" s="239"/>
      <c r="J115" s="235"/>
      <c r="K115" s="235"/>
      <c r="L115" s="240"/>
      <c r="M115" s="241"/>
      <c r="N115" s="242"/>
      <c r="O115" s="242"/>
      <c r="P115" s="242"/>
      <c r="Q115" s="242"/>
      <c r="R115" s="242"/>
      <c r="S115" s="242"/>
      <c r="T115" s="243"/>
      <c r="AT115" s="244" t="s">
        <v>181</v>
      </c>
      <c r="AU115" s="244" t="s">
        <v>83</v>
      </c>
      <c r="AV115" s="11" t="s">
        <v>83</v>
      </c>
      <c r="AW115" s="11" t="s">
        <v>37</v>
      </c>
      <c r="AX115" s="11" t="s">
        <v>73</v>
      </c>
      <c r="AY115" s="244" t="s">
        <v>153</v>
      </c>
    </row>
    <row r="116" s="12" customFormat="1">
      <c r="B116" s="245"/>
      <c r="C116" s="246"/>
      <c r="D116" s="231" t="s">
        <v>181</v>
      </c>
      <c r="E116" s="247" t="s">
        <v>21</v>
      </c>
      <c r="F116" s="248" t="s">
        <v>183</v>
      </c>
      <c r="G116" s="246"/>
      <c r="H116" s="249">
        <v>1895.55</v>
      </c>
      <c r="I116" s="250"/>
      <c r="J116" s="246"/>
      <c r="K116" s="246"/>
      <c r="L116" s="251"/>
      <c r="M116" s="252"/>
      <c r="N116" s="253"/>
      <c r="O116" s="253"/>
      <c r="P116" s="253"/>
      <c r="Q116" s="253"/>
      <c r="R116" s="253"/>
      <c r="S116" s="253"/>
      <c r="T116" s="254"/>
      <c r="AT116" s="255" t="s">
        <v>181</v>
      </c>
      <c r="AU116" s="255" t="s">
        <v>83</v>
      </c>
      <c r="AV116" s="12" t="s">
        <v>160</v>
      </c>
      <c r="AW116" s="12" t="s">
        <v>37</v>
      </c>
      <c r="AX116" s="12" t="s">
        <v>81</v>
      </c>
      <c r="AY116" s="255" t="s">
        <v>153</v>
      </c>
    </row>
    <row r="117" s="1" customFormat="1" ht="25.5" customHeight="1">
      <c r="B117" s="44"/>
      <c r="C117" s="219" t="s">
        <v>219</v>
      </c>
      <c r="D117" s="219" t="s">
        <v>155</v>
      </c>
      <c r="E117" s="220" t="s">
        <v>220</v>
      </c>
      <c r="F117" s="221" t="s">
        <v>221</v>
      </c>
      <c r="G117" s="222" t="s">
        <v>192</v>
      </c>
      <c r="H117" s="223">
        <v>1895.55</v>
      </c>
      <c r="I117" s="224"/>
      <c r="J117" s="225">
        <f>ROUND(I117*H117,2)</f>
        <v>0</v>
      </c>
      <c r="K117" s="221" t="s">
        <v>159</v>
      </c>
      <c r="L117" s="70"/>
      <c r="M117" s="226" t="s">
        <v>21</v>
      </c>
      <c r="N117" s="227" t="s">
        <v>44</v>
      </c>
      <c r="O117" s="45"/>
      <c r="P117" s="228">
        <f>O117*H117</f>
        <v>0</v>
      </c>
      <c r="Q117" s="228">
        <v>0</v>
      </c>
      <c r="R117" s="228">
        <f>Q117*H117</f>
        <v>0</v>
      </c>
      <c r="S117" s="228">
        <v>0</v>
      </c>
      <c r="T117" s="229">
        <f>S117*H117</f>
        <v>0</v>
      </c>
      <c r="AR117" s="22" t="s">
        <v>160</v>
      </c>
      <c r="AT117" s="22" t="s">
        <v>155</v>
      </c>
      <c r="AU117" s="22" t="s">
        <v>83</v>
      </c>
      <c r="AY117" s="22" t="s">
        <v>153</v>
      </c>
      <c r="BE117" s="230">
        <f>IF(N117="základní",J117,0)</f>
        <v>0</v>
      </c>
      <c r="BF117" s="230">
        <f>IF(N117="snížená",J117,0)</f>
        <v>0</v>
      </c>
      <c r="BG117" s="230">
        <f>IF(N117="zákl. přenesená",J117,0)</f>
        <v>0</v>
      </c>
      <c r="BH117" s="230">
        <f>IF(N117="sníž. přenesená",J117,0)</f>
        <v>0</v>
      </c>
      <c r="BI117" s="230">
        <f>IF(N117="nulová",J117,0)</f>
        <v>0</v>
      </c>
      <c r="BJ117" s="22" t="s">
        <v>81</v>
      </c>
      <c r="BK117" s="230">
        <f>ROUND(I117*H117,2)</f>
        <v>0</v>
      </c>
      <c r="BL117" s="22" t="s">
        <v>160</v>
      </c>
      <c r="BM117" s="22" t="s">
        <v>222</v>
      </c>
    </row>
    <row r="118" s="1" customFormat="1">
      <c r="B118" s="44"/>
      <c r="C118" s="72"/>
      <c r="D118" s="231" t="s">
        <v>162</v>
      </c>
      <c r="E118" s="72"/>
      <c r="F118" s="232" t="s">
        <v>217</v>
      </c>
      <c r="G118" s="72"/>
      <c r="H118" s="72"/>
      <c r="I118" s="189"/>
      <c r="J118" s="72"/>
      <c r="K118" s="72"/>
      <c r="L118" s="70"/>
      <c r="M118" s="233"/>
      <c r="N118" s="45"/>
      <c r="O118" s="45"/>
      <c r="P118" s="45"/>
      <c r="Q118" s="45"/>
      <c r="R118" s="45"/>
      <c r="S118" s="45"/>
      <c r="T118" s="93"/>
      <c r="AT118" s="22" t="s">
        <v>162</v>
      </c>
      <c r="AU118" s="22" t="s">
        <v>83</v>
      </c>
    </row>
    <row r="119" s="11" customFormat="1">
      <c r="B119" s="234"/>
      <c r="C119" s="235"/>
      <c r="D119" s="231" t="s">
        <v>181</v>
      </c>
      <c r="E119" s="236" t="s">
        <v>21</v>
      </c>
      <c r="F119" s="237" t="s">
        <v>218</v>
      </c>
      <c r="G119" s="235"/>
      <c r="H119" s="238">
        <v>1895.55</v>
      </c>
      <c r="I119" s="239"/>
      <c r="J119" s="235"/>
      <c r="K119" s="235"/>
      <c r="L119" s="240"/>
      <c r="M119" s="241"/>
      <c r="N119" s="242"/>
      <c r="O119" s="242"/>
      <c r="P119" s="242"/>
      <c r="Q119" s="242"/>
      <c r="R119" s="242"/>
      <c r="S119" s="242"/>
      <c r="T119" s="243"/>
      <c r="AT119" s="244" t="s">
        <v>181</v>
      </c>
      <c r="AU119" s="244" t="s">
        <v>83</v>
      </c>
      <c r="AV119" s="11" t="s">
        <v>83</v>
      </c>
      <c r="AW119" s="11" t="s">
        <v>37</v>
      </c>
      <c r="AX119" s="11" t="s">
        <v>73</v>
      </c>
      <c r="AY119" s="244" t="s">
        <v>153</v>
      </c>
    </row>
    <row r="120" s="12" customFormat="1">
      <c r="B120" s="245"/>
      <c r="C120" s="246"/>
      <c r="D120" s="231" t="s">
        <v>181</v>
      </c>
      <c r="E120" s="247" t="s">
        <v>21</v>
      </c>
      <c r="F120" s="248" t="s">
        <v>183</v>
      </c>
      <c r="G120" s="246"/>
      <c r="H120" s="249">
        <v>1895.55</v>
      </c>
      <c r="I120" s="250"/>
      <c r="J120" s="246"/>
      <c r="K120" s="246"/>
      <c r="L120" s="251"/>
      <c r="M120" s="252"/>
      <c r="N120" s="253"/>
      <c r="O120" s="253"/>
      <c r="P120" s="253"/>
      <c r="Q120" s="253"/>
      <c r="R120" s="253"/>
      <c r="S120" s="253"/>
      <c r="T120" s="254"/>
      <c r="AT120" s="255" t="s">
        <v>181</v>
      </c>
      <c r="AU120" s="255" t="s">
        <v>83</v>
      </c>
      <c r="AV120" s="12" t="s">
        <v>160</v>
      </c>
      <c r="AW120" s="12" t="s">
        <v>37</v>
      </c>
      <c r="AX120" s="12" t="s">
        <v>81</v>
      </c>
      <c r="AY120" s="255" t="s">
        <v>153</v>
      </c>
    </row>
    <row r="121" s="1" customFormat="1" ht="38.25" customHeight="1">
      <c r="B121" s="44"/>
      <c r="C121" s="219" t="s">
        <v>223</v>
      </c>
      <c r="D121" s="219" t="s">
        <v>155</v>
      </c>
      <c r="E121" s="220" t="s">
        <v>224</v>
      </c>
      <c r="F121" s="221" t="s">
        <v>225</v>
      </c>
      <c r="G121" s="222" t="s">
        <v>192</v>
      </c>
      <c r="H121" s="223">
        <v>1461.2000000000001</v>
      </c>
      <c r="I121" s="224"/>
      <c r="J121" s="225">
        <f>ROUND(I121*H121,2)</f>
        <v>0</v>
      </c>
      <c r="K121" s="221" t="s">
        <v>159</v>
      </c>
      <c r="L121" s="70"/>
      <c r="M121" s="226" t="s">
        <v>21</v>
      </c>
      <c r="N121" s="227" t="s">
        <v>44</v>
      </c>
      <c r="O121" s="45"/>
      <c r="P121" s="228">
        <f>O121*H121</f>
        <v>0</v>
      </c>
      <c r="Q121" s="228">
        <v>0</v>
      </c>
      <c r="R121" s="228">
        <f>Q121*H121</f>
        <v>0</v>
      </c>
      <c r="S121" s="228">
        <v>0</v>
      </c>
      <c r="T121" s="229">
        <f>S121*H121</f>
        <v>0</v>
      </c>
      <c r="AR121" s="22" t="s">
        <v>160</v>
      </c>
      <c r="AT121" s="22" t="s">
        <v>155</v>
      </c>
      <c r="AU121" s="22" t="s">
        <v>83</v>
      </c>
      <c r="AY121" s="22" t="s">
        <v>153</v>
      </c>
      <c r="BE121" s="230">
        <f>IF(N121="základní",J121,0)</f>
        <v>0</v>
      </c>
      <c r="BF121" s="230">
        <f>IF(N121="snížená",J121,0)</f>
        <v>0</v>
      </c>
      <c r="BG121" s="230">
        <f>IF(N121="zákl. přenesená",J121,0)</f>
        <v>0</v>
      </c>
      <c r="BH121" s="230">
        <f>IF(N121="sníž. přenesená",J121,0)</f>
        <v>0</v>
      </c>
      <c r="BI121" s="230">
        <f>IF(N121="nulová",J121,0)</f>
        <v>0</v>
      </c>
      <c r="BJ121" s="22" t="s">
        <v>81</v>
      </c>
      <c r="BK121" s="230">
        <f>ROUND(I121*H121,2)</f>
        <v>0</v>
      </c>
      <c r="BL121" s="22" t="s">
        <v>160</v>
      </c>
      <c r="BM121" s="22" t="s">
        <v>226</v>
      </c>
    </row>
    <row r="122" s="1" customFormat="1">
      <c r="B122" s="44"/>
      <c r="C122" s="72"/>
      <c r="D122" s="231" t="s">
        <v>162</v>
      </c>
      <c r="E122" s="72"/>
      <c r="F122" s="232" t="s">
        <v>227</v>
      </c>
      <c r="G122" s="72"/>
      <c r="H122" s="72"/>
      <c r="I122" s="189"/>
      <c r="J122" s="72"/>
      <c r="K122" s="72"/>
      <c r="L122" s="70"/>
      <c r="M122" s="233"/>
      <c r="N122" s="45"/>
      <c r="O122" s="45"/>
      <c r="P122" s="45"/>
      <c r="Q122" s="45"/>
      <c r="R122" s="45"/>
      <c r="S122" s="45"/>
      <c r="T122" s="93"/>
      <c r="AT122" s="22" t="s">
        <v>162</v>
      </c>
      <c r="AU122" s="22" t="s">
        <v>83</v>
      </c>
    </row>
    <row r="123" s="11" customFormat="1">
      <c r="B123" s="234"/>
      <c r="C123" s="235"/>
      <c r="D123" s="231" t="s">
        <v>181</v>
      </c>
      <c r="E123" s="236" t="s">
        <v>21</v>
      </c>
      <c r="F123" s="237" t="s">
        <v>228</v>
      </c>
      <c r="G123" s="235"/>
      <c r="H123" s="238">
        <v>1461.2000000000001</v>
      </c>
      <c r="I123" s="239"/>
      <c r="J123" s="235"/>
      <c r="K123" s="235"/>
      <c r="L123" s="240"/>
      <c r="M123" s="241"/>
      <c r="N123" s="242"/>
      <c r="O123" s="242"/>
      <c r="P123" s="242"/>
      <c r="Q123" s="242"/>
      <c r="R123" s="242"/>
      <c r="S123" s="242"/>
      <c r="T123" s="243"/>
      <c r="AT123" s="244" t="s">
        <v>181</v>
      </c>
      <c r="AU123" s="244" t="s">
        <v>83</v>
      </c>
      <c r="AV123" s="11" t="s">
        <v>83</v>
      </c>
      <c r="AW123" s="11" t="s">
        <v>37</v>
      </c>
      <c r="AX123" s="11" t="s">
        <v>73</v>
      </c>
      <c r="AY123" s="244" t="s">
        <v>153</v>
      </c>
    </row>
    <row r="124" s="12" customFormat="1">
      <c r="B124" s="245"/>
      <c r="C124" s="246"/>
      <c r="D124" s="231" t="s">
        <v>181</v>
      </c>
      <c r="E124" s="247" t="s">
        <v>21</v>
      </c>
      <c r="F124" s="248" t="s">
        <v>183</v>
      </c>
      <c r="G124" s="246"/>
      <c r="H124" s="249">
        <v>1461.2000000000001</v>
      </c>
      <c r="I124" s="250"/>
      <c r="J124" s="246"/>
      <c r="K124" s="246"/>
      <c r="L124" s="251"/>
      <c r="M124" s="252"/>
      <c r="N124" s="253"/>
      <c r="O124" s="253"/>
      <c r="P124" s="253"/>
      <c r="Q124" s="253"/>
      <c r="R124" s="253"/>
      <c r="S124" s="253"/>
      <c r="T124" s="254"/>
      <c r="AT124" s="255" t="s">
        <v>181</v>
      </c>
      <c r="AU124" s="255" t="s">
        <v>83</v>
      </c>
      <c r="AV124" s="12" t="s">
        <v>160</v>
      </c>
      <c r="AW124" s="12" t="s">
        <v>37</v>
      </c>
      <c r="AX124" s="12" t="s">
        <v>81</v>
      </c>
      <c r="AY124" s="255" t="s">
        <v>153</v>
      </c>
    </row>
    <row r="125" s="1" customFormat="1" ht="16.5" customHeight="1">
      <c r="B125" s="44"/>
      <c r="C125" s="256" t="s">
        <v>229</v>
      </c>
      <c r="D125" s="256" t="s">
        <v>230</v>
      </c>
      <c r="E125" s="257" t="s">
        <v>231</v>
      </c>
      <c r="F125" s="258" t="s">
        <v>232</v>
      </c>
      <c r="G125" s="259" t="s">
        <v>233</v>
      </c>
      <c r="H125" s="260">
        <v>2337.9200000000001</v>
      </c>
      <c r="I125" s="261"/>
      <c r="J125" s="262">
        <f>ROUND(I125*H125,2)</f>
        <v>0</v>
      </c>
      <c r="K125" s="258" t="s">
        <v>159</v>
      </c>
      <c r="L125" s="263"/>
      <c r="M125" s="264" t="s">
        <v>21</v>
      </c>
      <c r="N125" s="265" t="s">
        <v>44</v>
      </c>
      <c r="O125" s="45"/>
      <c r="P125" s="228">
        <f>O125*H125</f>
        <v>0</v>
      </c>
      <c r="Q125" s="228">
        <v>1</v>
      </c>
      <c r="R125" s="228">
        <f>Q125*H125</f>
        <v>2337.9200000000001</v>
      </c>
      <c r="S125" s="228">
        <v>0</v>
      </c>
      <c r="T125" s="229">
        <f>S125*H125</f>
        <v>0</v>
      </c>
      <c r="AR125" s="22" t="s">
        <v>196</v>
      </c>
      <c r="AT125" s="22" t="s">
        <v>230</v>
      </c>
      <c r="AU125" s="22" t="s">
        <v>83</v>
      </c>
      <c r="AY125" s="22" t="s">
        <v>153</v>
      </c>
      <c r="BE125" s="230">
        <f>IF(N125="základní",J125,0)</f>
        <v>0</v>
      </c>
      <c r="BF125" s="230">
        <f>IF(N125="snížená",J125,0)</f>
        <v>0</v>
      </c>
      <c r="BG125" s="230">
        <f>IF(N125="zákl. přenesená",J125,0)</f>
        <v>0</v>
      </c>
      <c r="BH125" s="230">
        <f>IF(N125="sníž. přenesená",J125,0)</f>
        <v>0</v>
      </c>
      <c r="BI125" s="230">
        <f>IF(N125="nulová",J125,0)</f>
        <v>0</v>
      </c>
      <c r="BJ125" s="22" t="s">
        <v>81</v>
      </c>
      <c r="BK125" s="230">
        <f>ROUND(I125*H125,2)</f>
        <v>0</v>
      </c>
      <c r="BL125" s="22" t="s">
        <v>160</v>
      </c>
      <c r="BM125" s="22" t="s">
        <v>234</v>
      </c>
    </row>
    <row r="126" s="11" customFormat="1">
      <c r="B126" s="234"/>
      <c r="C126" s="235"/>
      <c r="D126" s="231" t="s">
        <v>181</v>
      </c>
      <c r="E126" s="236" t="s">
        <v>21</v>
      </c>
      <c r="F126" s="237" t="s">
        <v>235</v>
      </c>
      <c r="G126" s="235"/>
      <c r="H126" s="238">
        <v>167.68000000000001</v>
      </c>
      <c r="I126" s="239"/>
      <c r="J126" s="235"/>
      <c r="K126" s="235"/>
      <c r="L126" s="240"/>
      <c r="M126" s="241"/>
      <c r="N126" s="242"/>
      <c r="O126" s="242"/>
      <c r="P126" s="242"/>
      <c r="Q126" s="242"/>
      <c r="R126" s="242"/>
      <c r="S126" s="242"/>
      <c r="T126" s="243"/>
      <c r="AT126" s="244" t="s">
        <v>181</v>
      </c>
      <c r="AU126" s="244" t="s">
        <v>83</v>
      </c>
      <c r="AV126" s="11" t="s">
        <v>83</v>
      </c>
      <c r="AW126" s="11" t="s">
        <v>37</v>
      </c>
      <c r="AX126" s="11" t="s">
        <v>73</v>
      </c>
      <c r="AY126" s="244" t="s">
        <v>153</v>
      </c>
    </row>
    <row r="127" s="11" customFormat="1">
      <c r="B127" s="234"/>
      <c r="C127" s="235"/>
      <c r="D127" s="231" t="s">
        <v>181</v>
      </c>
      <c r="E127" s="236" t="s">
        <v>21</v>
      </c>
      <c r="F127" s="237" t="s">
        <v>236</v>
      </c>
      <c r="G127" s="235"/>
      <c r="H127" s="238">
        <v>2170.2399999999998</v>
      </c>
      <c r="I127" s="239"/>
      <c r="J127" s="235"/>
      <c r="K127" s="235"/>
      <c r="L127" s="240"/>
      <c r="M127" s="241"/>
      <c r="N127" s="242"/>
      <c r="O127" s="242"/>
      <c r="P127" s="242"/>
      <c r="Q127" s="242"/>
      <c r="R127" s="242"/>
      <c r="S127" s="242"/>
      <c r="T127" s="243"/>
      <c r="AT127" s="244" t="s">
        <v>181</v>
      </c>
      <c r="AU127" s="244" t="s">
        <v>83</v>
      </c>
      <c r="AV127" s="11" t="s">
        <v>83</v>
      </c>
      <c r="AW127" s="11" t="s">
        <v>37</v>
      </c>
      <c r="AX127" s="11" t="s">
        <v>73</v>
      </c>
      <c r="AY127" s="244" t="s">
        <v>153</v>
      </c>
    </row>
    <row r="128" s="12" customFormat="1">
      <c r="B128" s="245"/>
      <c r="C128" s="246"/>
      <c r="D128" s="231" t="s">
        <v>181</v>
      </c>
      <c r="E128" s="247" t="s">
        <v>21</v>
      </c>
      <c r="F128" s="248" t="s">
        <v>183</v>
      </c>
      <c r="G128" s="246"/>
      <c r="H128" s="249">
        <v>2337.9200000000001</v>
      </c>
      <c r="I128" s="250"/>
      <c r="J128" s="246"/>
      <c r="K128" s="246"/>
      <c r="L128" s="251"/>
      <c r="M128" s="252"/>
      <c r="N128" s="253"/>
      <c r="O128" s="253"/>
      <c r="P128" s="253"/>
      <c r="Q128" s="253"/>
      <c r="R128" s="253"/>
      <c r="S128" s="253"/>
      <c r="T128" s="254"/>
      <c r="AT128" s="255" t="s">
        <v>181</v>
      </c>
      <c r="AU128" s="255" t="s">
        <v>83</v>
      </c>
      <c r="AV128" s="12" t="s">
        <v>160</v>
      </c>
      <c r="AW128" s="12" t="s">
        <v>37</v>
      </c>
      <c r="AX128" s="12" t="s">
        <v>81</v>
      </c>
      <c r="AY128" s="255" t="s">
        <v>153</v>
      </c>
    </row>
    <row r="129" s="1" customFormat="1" ht="38.25" customHeight="1">
      <c r="B129" s="44"/>
      <c r="C129" s="219" t="s">
        <v>10</v>
      </c>
      <c r="D129" s="219" t="s">
        <v>155</v>
      </c>
      <c r="E129" s="220" t="s">
        <v>224</v>
      </c>
      <c r="F129" s="221" t="s">
        <v>225</v>
      </c>
      <c r="G129" s="222" t="s">
        <v>192</v>
      </c>
      <c r="H129" s="223">
        <v>1895.55</v>
      </c>
      <c r="I129" s="224"/>
      <c r="J129" s="225">
        <f>ROUND(I129*H129,2)</f>
        <v>0</v>
      </c>
      <c r="K129" s="221" t="s">
        <v>159</v>
      </c>
      <c r="L129" s="70"/>
      <c r="M129" s="226" t="s">
        <v>21</v>
      </c>
      <c r="N129" s="227" t="s">
        <v>44</v>
      </c>
      <c r="O129" s="45"/>
      <c r="P129" s="228">
        <f>O129*H129</f>
        <v>0</v>
      </c>
      <c r="Q129" s="228">
        <v>0</v>
      </c>
      <c r="R129" s="228">
        <f>Q129*H129</f>
        <v>0</v>
      </c>
      <c r="S129" s="228">
        <v>0</v>
      </c>
      <c r="T129" s="229">
        <f>S129*H129</f>
        <v>0</v>
      </c>
      <c r="AR129" s="22" t="s">
        <v>160</v>
      </c>
      <c r="AT129" s="22" t="s">
        <v>155</v>
      </c>
      <c r="AU129" s="22" t="s">
        <v>83</v>
      </c>
      <c r="AY129" s="22" t="s">
        <v>153</v>
      </c>
      <c r="BE129" s="230">
        <f>IF(N129="základní",J129,0)</f>
        <v>0</v>
      </c>
      <c r="BF129" s="230">
        <f>IF(N129="snížená",J129,0)</f>
        <v>0</v>
      </c>
      <c r="BG129" s="230">
        <f>IF(N129="zákl. přenesená",J129,0)</f>
        <v>0</v>
      </c>
      <c r="BH129" s="230">
        <f>IF(N129="sníž. přenesená",J129,0)</f>
        <v>0</v>
      </c>
      <c r="BI129" s="230">
        <f>IF(N129="nulová",J129,0)</f>
        <v>0</v>
      </c>
      <c r="BJ129" s="22" t="s">
        <v>81</v>
      </c>
      <c r="BK129" s="230">
        <f>ROUND(I129*H129,2)</f>
        <v>0</v>
      </c>
      <c r="BL129" s="22" t="s">
        <v>160</v>
      </c>
      <c r="BM129" s="22" t="s">
        <v>237</v>
      </c>
    </row>
    <row r="130" s="1" customFormat="1">
      <c r="B130" s="44"/>
      <c r="C130" s="72"/>
      <c r="D130" s="231" t="s">
        <v>162</v>
      </c>
      <c r="E130" s="72"/>
      <c r="F130" s="232" t="s">
        <v>217</v>
      </c>
      <c r="G130" s="72"/>
      <c r="H130" s="72"/>
      <c r="I130" s="189"/>
      <c r="J130" s="72"/>
      <c r="K130" s="72"/>
      <c r="L130" s="70"/>
      <c r="M130" s="233"/>
      <c r="N130" s="45"/>
      <c r="O130" s="45"/>
      <c r="P130" s="45"/>
      <c r="Q130" s="45"/>
      <c r="R130" s="45"/>
      <c r="S130" s="45"/>
      <c r="T130" s="93"/>
      <c r="AT130" s="22" t="s">
        <v>162</v>
      </c>
      <c r="AU130" s="22" t="s">
        <v>83</v>
      </c>
    </row>
    <row r="131" s="11" customFormat="1">
      <c r="B131" s="234"/>
      <c r="C131" s="235"/>
      <c r="D131" s="231" t="s">
        <v>181</v>
      </c>
      <c r="E131" s="236" t="s">
        <v>21</v>
      </c>
      <c r="F131" s="237" t="s">
        <v>218</v>
      </c>
      <c r="G131" s="235"/>
      <c r="H131" s="238">
        <v>1895.55</v>
      </c>
      <c r="I131" s="239"/>
      <c r="J131" s="235"/>
      <c r="K131" s="235"/>
      <c r="L131" s="240"/>
      <c r="M131" s="241"/>
      <c r="N131" s="242"/>
      <c r="O131" s="242"/>
      <c r="P131" s="242"/>
      <c r="Q131" s="242"/>
      <c r="R131" s="242"/>
      <c r="S131" s="242"/>
      <c r="T131" s="243"/>
      <c r="AT131" s="244" t="s">
        <v>181</v>
      </c>
      <c r="AU131" s="244" t="s">
        <v>83</v>
      </c>
      <c r="AV131" s="11" t="s">
        <v>83</v>
      </c>
      <c r="AW131" s="11" t="s">
        <v>37</v>
      </c>
      <c r="AX131" s="11" t="s">
        <v>73</v>
      </c>
      <c r="AY131" s="244" t="s">
        <v>153</v>
      </c>
    </row>
    <row r="132" s="12" customFormat="1">
      <c r="B132" s="245"/>
      <c r="C132" s="246"/>
      <c r="D132" s="231" t="s">
        <v>181</v>
      </c>
      <c r="E132" s="247" t="s">
        <v>21</v>
      </c>
      <c r="F132" s="248" t="s">
        <v>183</v>
      </c>
      <c r="G132" s="246"/>
      <c r="H132" s="249">
        <v>1895.55</v>
      </c>
      <c r="I132" s="250"/>
      <c r="J132" s="246"/>
      <c r="K132" s="246"/>
      <c r="L132" s="251"/>
      <c r="M132" s="252"/>
      <c r="N132" s="253"/>
      <c r="O132" s="253"/>
      <c r="P132" s="253"/>
      <c r="Q132" s="253"/>
      <c r="R132" s="253"/>
      <c r="S132" s="253"/>
      <c r="T132" s="254"/>
      <c r="AT132" s="255" t="s">
        <v>181</v>
      </c>
      <c r="AU132" s="255" t="s">
        <v>83</v>
      </c>
      <c r="AV132" s="12" t="s">
        <v>160</v>
      </c>
      <c r="AW132" s="12" t="s">
        <v>37</v>
      </c>
      <c r="AX132" s="12" t="s">
        <v>81</v>
      </c>
      <c r="AY132" s="255" t="s">
        <v>153</v>
      </c>
    </row>
    <row r="133" s="1" customFormat="1" ht="25.5" customHeight="1">
      <c r="B133" s="44"/>
      <c r="C133" s="219" t="s">
        <v>238</v>
      </c>
      <c r="D133" s="219" t="s">
        <v>155</v>
      </c>
      <c r="E133" s="220" t="s">
        <v>239</v>
      </c>
      <c r="F133" s="221" t="s">
        <v>240</v>
      </c>
      <c r="G133" s="222" t="s">
        <v>192</v>
      </c>
      <c r="H133" s="223">
        <v>200.80000000000001</v>
      </c>
      <c r="I133" s="224"/>
      <c r="J133" s="225">
        <f>ROUND(I133*H133,2)</f>
        <v>0</v>
      </c>
      <c r="K133" s="221" t="s">
        <v>159</v>
      </c>
      <c r="L133" s="70"/>
      <c r="M133" s="226" t="s">
        <v>21</v>
      </c>
      <c r="N133" s="227" t="s">
        <v>44</v>
      </c>
      <c r="O133" s="45"/>
      <c r="P133" s="228">
        <f>O133*H133</f>
        <v>0</v>
      </c>
      <c r="Q133" s="228">
        <v>0</v>
      </c>
      <c r="R133" s="228">
        <f>Q133*H133</f>
        <v>0</v>
      </c>
      <c r="S133" s="228">
        <v>0</v>
      </c>
      <c r="T133" s="229">
        <f>S133*H133</f>
        <v>0</v>
      </c>
      <c r="AR133" s="22" t="s">
        <v>160</v>
      </c>
      <c r="AT133" s="22" t="s">
        <v>155</v>
      </c>
      <c r="AU133" s="22" t="s">
        <v>83</v>
      </c>
      <c r="AY133" s="22" t="s">
        <v>153</v>
      </c>
      <c r="BE133" s="230">
        <f>IF(N133="základní",J133,0)</f>
        <v>0</v>
      </c>
      <c r="BF133" s="230">
        <f>IF(N133="snížená",J133,0)</f>
        <v>0</v>
      </c>
      <c r="BG133" s="230">
        <f>IF(N133="zákl. přenesená",J133,0)</f>
        <v>0</v>
      </c>
      <c r="BH133" s="230">
        <f>IF(N133="sníž. přenesená",J133,0)</f>
        <v>0</v>
      </c>
      <c r="BI133" s="230">
        <f>IF(N133="nulová",J133,0)</f>
        <v>0</v>
      </c>
      <c r="BJ133" s="22" t="s">
        <v>81</v>
      </c>
      <c r="BK133" s="230">
        <f>ROUND(I133*H133,2)</f>
        <v>0</v>
      </c>
      <c r="BL133" s="22" t="s">
        <v>160</v>
      </c>
      <c r="BM133" s="22" t="s">
        <v>241</v>
      </c>
    </row>
    <row r="134" s="1" customFormat="1">
      <c r="B134" s="44"/>
      <c r="C134" s="72"/>
      <c r="D134" s="231" t="s">
        <v>162</v>
      </c>
      <c r="E134" s="72"/>
      <c r="F134" s="232" t="s">
        <v>242</v>
      </c>
      <c r="G134" s="72"/>
      <c r="H134" s="72"/>
      <c r="I134" s="189"/>
      <c r="J134" s="72"/>
      <c r="K134" s="72"/>
      <c r="L134" s="70"/>
      <c r="M134" s="233"/>
      <c r="N134" s="45"/>
      <c r="O134" s="45"/>
      <c r="P134" s="45"/>
      <c r="Q134" s="45"/>
      <c r="R134" s="45"/>
      <c r="S134" s="45"/>
      <c r="T134" s="93"/>
      <c r="AT134" s="22" t="s">
        <v>162</v>
      </c>
      <c r="AU134" s="22" t="s">
        <v>83</v>
      </c>
    </row>
    <row r="135" s="1" customFormat="1" ht="25.5" customHeight="1">
      <c r="B135" s="44"/>
      <c r="C135" s="219" t="s">
        <v>243</v>
      </c>
      <c r="D135" s="219" t="s">
        <v>155</v>
      </c>
      <c r="E135" s="220" t="s">
        <v>244</v>
      </c>
      <c r="F135" s="221" t="s">
        <v>245</v>
      </c>
      <c r="G135" s="222" t="s">
        <v>158</v>
      </c>
      <c r="H135" s="223">
        <v>11641.4</v>
      </c>
      <c r="I135" s="224"/>
      <c r="J135" s="225">
        <f>ROUND(I135*H135,2)</f>
        <v>0</v>
      </c>
      <c r="K135" s="221" t="s">
        <v>159</v>
      </c>
      <c r="L135" s="70"/>
      <c r="M135" s="226" t="s">
        <v>21</v>
      </c>
      <c r="N135" s="227" t="s">
        <v>44</v>
      </c>
      <c r="O135" s="45"/>
      <c r="P135" s="228">
        <f>O135*H135</f>
        <v>0</v>
      </c>
      <c r="Q135" s="228">
        <v>0</v>
      </c>
      <c r="R135" s="228">
        <f>Q135*H135</f>
        <v>0</v>
      </c>
      <c r="S135" s="228">
        <v>0</v>
      </c>
      <c r="T135" s="229">
        <f>S135*H135</f>
        <v>0</v>
      </c>
      <c r="AR135" s="22" t="s">
        <v>160</v>
      </c>
      <c r="AT135" s="22" t="s">
        <v>155</v>
      </c>
      <c r="AU135" s="22" t="s">
        <v>83</v>
      </c>
      <c r="AY135" s="22" t="s">
        <v>153</v>
      </c>
      <c r="BE135" s="230">
        <f>IF(N135="základní",J135,0)</f>
        <v>0</v>
      </c>
      <c r="BF135" s="230">
        <f>IF(N135="snížená",J135,0)</f>
        <v>0</v>
      </c>
      <c r="BG135" s="230">
        <f>IF(N135="zákl. přenesená",J135,0)</f>
        <v>0</v>
      </c>
      <c r="BH135" s="230">
        <f>IF(N135="sníž. přenesená",J135,0)</f>
        <v>0</v>
      </c>
      <c r="BI135" s="230">
        <f>IF(N135="nulová",J135,0)</f>
        <v>0</v>
      </c>
      <c r="BJ135" s="22" t="s">
        <v>81</v>
      </c>
      <c r="BK135" s="230">
        <f>ROUND(I135*H135,2)</f>
        <v>0</v>
      </c>
      <c r="BL135" s="22" t="s">
        <v>160</v>
      </c>
      <c r="BM135" s="22" t="s">
        <v>246</v>
      </c>
    </row>
    <row r="136" s="1" customFormat="1">
      <c r="B136" s="44"/>
      <c r="C136" s="72"/>
      <c r="D136" s="231" t="s">
        <v>162</v>
      </c>
      <c r="E136" s="72"/>
      <c r="F136" s="232" t="s">
        <v>247</v>
      </c>
      <c r="G136" s="72"/>
      <c r="H136" s="72"/>
      <c r="I136" s="189"/>
      <c r="J136" s="72"/>
      <c r="K136" s="72"/>
      <c r="L136" s="70"/>
      <c r="M136" s="233"/>
      <c r="N136" s="45"/>
      <c r="O136" s="45"/>
      <c r="P136" s="45"/>
      <c r="Q136" s="45"/>
      <c r="R136" s="45"/>
      <c r="S136" s="45"/>
      <c r="T136" s="93"/>
      <c r="AT136" s="22" t="s">
        <v>162</v>
      </c>
      <c r="AU136" s="22" t="s">
        <v>83</v>
      </c>
    </row>
    <row r="137" s="1" customFormat="1" ht="25.5" customHeight="1">
      <c r="B137" s="44"/>
      <c r="C137" s="219" t="s">
        <v>248</v>
      </c>
      <c r="D137" s="219" t="s">
        <v>155</v>
      </c>
      <c r="E137" s="220" t="s">
        <v>249</v>
      </c>
      <c r="F137" s="221" t="s">
        <v>250</v>
      </c>
      <c r="G137" s="222" t="s">
        <v>158</v>
      </c>
      <c r="H137" s="223">
        <v>1800</v>
      </c>
      <c r="I137" s="224"/>
      <c r="J137" s="225">
        <f>ROUND(I137*H137,2)</f>
        <v>0</v>
      </c>
      <c r="K137" s="221" t="s">
        <v>159</v>
      </c>
      <c r="L137" s="70"/>
      <c r="M137" s="226" t="s">
        <v>21</v>
      </c>
      <c r="N137" s="227" t="s">
        <v>44</v>
      </c>
      <c r="O137" s="45"/>
      <c r="P137" s="228">
        <f>O137*H137</f>
        <v>0</v>
      </c>
      <c r="Q137" s="228">
        <v>0</v>
      </c>
      <c r="R137" s="228">
        <f>Q137*H137</f>
        <v>0</v>
      </c>
      <c r="S137" s="228">
        <v>0</v>
      </c>
      <c r="T137" s="229">
        <f>S137*H137</f>
        <v>0</v>
      </c>
      <c r="AR137" s="22" t="s">
        <v>160</v>
      </c>
      <c r="AT137" s="22" t="s">
        <v>155</v>
      </c>
      <c r="AU137" s="22" t="s">
        <v>83</v>
      </c>
      <c r="AY137" s="22" t="s">
        <v>153</v>
      </c>
      <c r="BE137" s="230">
        <f>IF(N137="základní",J137,0)</f>
        <v>0</v>
      </c>
      <c r="BF137" s="230">
        <f>IF(N137="snížená",J137,0)</f>
        <v>0</v>
      </c>
      <c r="BG137" s="230">
        <f>IF(N137="zákl. přenesená",J137,0)</f>
        <v>0</v>
      </c>
      <c r="BH137" s="230">
        <f>IF(N137="sníž. přenesená",J137,0)</f>
        <v>0</v>
      </c>
      <c r="BI137" s="230">
        <f>IF(N137="nulová",J137,0)</f>
        <v>0</v>
      </c>
      <c r="BJ137" s="22" t="s">
        <v>81</v>
      </c>
      <c r="BK137" s="230">
        <f>ROUND(I137*H137,2)</f>
        <v>0</v>
      </c>
      <c r="BL137" s="22" t="s">
        <v>160</v>
      </c>
      <c r="BM137" s="22" t="s">
        <v>251</v>
      </c>
    </row>
    <row r="138" s="10" customFormat="1" ht="29.88" customHeight="1">
      <c r="B138" s="203"/>
      <c r="C138" s="204"/>
      <c r="D138" s="205" t="s">
        <v>72</v>
      </c>
      <c r="E138" s="217" t="s">
        <v>83</v>
      </c>
      <c r="F138" s="217" t="s">
        <v>252</v>
      </c>
      <c r="G138" s="204"/>
      <c r="H138" s="204"/>
      <c r="I138" s="207"/>
      <c r="J138" s="218">
        <f>BK138</f>
        <v>0</v>
      </c>
      <c r="K138" s="204"/>
      <c r="L138" s="209"/>
      <c r="M138" s="210"/>
      <c r="N138" s="211"/>
      <c r="O138" s="211"/>
      <c r="P138" s="212">
        <f>SUM(P139:P161)</f>
        <v>0</v>
      </c>
      <c r="Q138" s="211"/>
      <c r="R138" s="212">
        <f>SUM(R139:R161)</f>
        <v>217.56870172000001</v>
      </c>
      <c r="S138" s="211"/>
      <c r="T138" s="213">
        <f>SUM(T139:T161)</f>
        <v>0</v>
      </c>
      <c r="AR138" s="214" t="s">
        <v>81</v>
      </c>
      <c r="AT138" s="215" t="s">
        <v>72</v>
      </c>
      <c r="AU138" s="215" t="s">
        <v>81</v>
      </c>
      <c r="AY138" s="214" t="s">
        <v>153</v>
      </c>
      <c r="BK138" s="216">
        <f>SUM(BK139:BK161)</f>
        <v>0</v>
      </c>
    </row>
    <row r="139" s="1" customFormat="1" ht="38.25" customHeight="1">
      <c r="B139" s="44"/>
      <c r="C139" s="219" t="s">
        <v>253</v>
      </c>
      <c r="D139" s="219" t="s">
        <v>155</v>
      </c>
      <c r="E139" s="220" t="s">
        <v>254</v>
      </c>
      <c r="F139" s="221" t="s">
        <v>255</v>
      </c>
      <c r="G139" s="222" t="s">
        <v>256</v>
      </c>
      <c r="H139" s="223">
        <v>164.61000000000001</v>
      </c>
      <c r="I139" s="224"/>
      <c r="J139" s="225">
        <f>ROUND(I139*H139,2)</f>
        <v>0</v>
      </c>
      <c r="K139" s="221" t="s">
        <v>159</v>
      </c>
      <c r="L139" s="70"/>
      <c r="M139" s="226" t="s">
        <v>21</v>
      </c>
      <c r="N139" s="227" t="s">
        <v>44</v>
      </c>
      <c r="O139" s="45"/>
      <c r="P139" s="228">
        <f>O139*H139</f>
        <v>0</v>
      </c>
      <c r="Q139" s="228">
        <v>0.23058000000000001</v>
      </c>
      <c r="R139" s="228">
        <f>Q139*H139</f>
        <v>37.955773800000003</v>
      </c>
      <c r="S139" s="228">
        <v>0</v>
      </c>
      <c r="T139" s="229">
        <f>S139*H139</f>
        <v>0</v>
      </c>
      <c r="AR139" s="22" t="s">
        <v>160</v>
      </c>
      <c r="AT139" s="22" t="s">
        <v>155</v>
      </c>
      <c r="AU139" s="22" t="s">
        <v>83</v>
      </c>
      <c r="AY139" s="22" t="s">
        <v>153</v>
      </c>
      <c r="BE139" s="230">
        <f>IF(N139="základní",J139,0)</f>
        <v>0</v>
      </c>
      <c r="BF139" s="230">
        <f>IF(N139="snížená",J139,0)</f>
        <v>0</v>
      </c>
      <c r="BG139" s="230">
        <f>IF(N139="zákl. přenesená",J139,0)</f>
        <v>0</v>
      </c>
      <c r="BH139" s="230">
        <f>IF(N139="sníž. přenesená",J139,0)</f>
        <v>0</v>
      </c>
      <c r="BI139" s="230">
        <f>IF(N139="nulová",J139,0)</f>
        <v>0</v>
      </c>
      <c r="BJ139" s="22" t="s">
        <v>81</v>
      </c>
      <c r="BK139" s="230">
        <f>ROUND(I139*H139,2)</f>
        <v>0</v>
      </c>
      <c r="BL139" s="22" t="s">
        <v>160</v>
      </c>
      <c r="BM139" s="22" t="s">
        <v>257</v>
      </c>
    </row>
    <row r="140" s="1" customFormat="1" ht="38.25" customHeight="1">
      <c r="B140" s="44"/>
      <c r="C140" s="219" t="s">
        <v>258</v>
      </c>
      <c r="D140" s="219" t="s">
        <v>155</v>
      </c>
      <c r="E140" s="220" t="s">
        <v>259</v>
      </c>
      <c r="F140" s="221" t="s">
        <v>260</v>
      </c>
      <c r="G140" s="222" t="s">
        <v>158</v>
      </c>
      <c r="H140" s="223">
        <v>252.30000000000001</v>
      </c>
      <c r="I140" s="224"/>
      <c r="J140" s="225">
        <f>ROUND(I140*H140,2)</f>
        <v>0</v>
      </c>
      <c r="K140" s="221" t="s">
        <v>159</v>
      </c>
      <c r="L140" s="70"/>
      <c r="M140" s="226" t="s">
        <v>21</v>
      </c>
      <c r="N140" s="227" t="s">
        <v>44</v>
      </c>
      <c r="O140" s="45"/>
      <c r="P140" s="228">
        <f>O140*H140</f>
        <v>0</v>
      </c>
      <c r="Q140" s="228">
        <v>0.00013999999999999999</v>
      </c>
      <c r="R140" s="228">
        <f>Q140*H140</f>
        <v>0.035321999999999999</v>
      </c>
      <c r="S140" s="228">
        <v>0</v>
      </c>
      <c r="T140" s="229">
        <f>S140*H140</f>
        <v>0</v>
      </c>
      <c r="AR140" s="22" t="s">
        <v>160</v>
      </c>
      <c r="AT140" s="22" t="s">
        <v>155</v>
      </c>
      <c r="AU140" s="22" t="s">
        <v>83</v>
      </c>
      <c r="AY140" s="22" t="s">
        <v>153</v>
      </c>
      <c r="BE140" s="230">
        <f>IF(N140="základní",J140,0)</f>
        <v>0</v>
      </c>
      <c r="BF140" s="230">
        <f>IF(N140="snížená",J140,0)</f>
        <v>0</v>
      </c>
      <c r="BG140" s="230">
        <f>IF(N140="zákl. přenesená",J140,0)</f>
        <v>0</v>
      </c>
      <c r="BH140" s="230">
        <f>IF(N140="sníž. přenesená",J140,0)</f>
        <v>0</v>
      </c>
      <c r="BI140" s="230">
        <f>IF(N140="nulová",J140,0)</f>
        <v>0</v>
      </c>
      <c r="BJ140" s="22" t="s">
        <v>81</v>
      </c>
      <c r="BK140" s="230">
        <f>ROUND(I140*H140,2)</f>
        <v>0</v>
      </c>
      <c r="BL140" s="22" t="s">
        <v>160</v>
      </c>
      <c r="BM140" s="22" t="s">
        <v>261</v>
      </c>
    </row>
    <row r="141" s="1" customFormat="1" ht="16.5" customHeight="1">
      <c r="B141" s="44"/>
      <c r="C141" s="256" t="s">
        <v>9</v>
      </c>
      <c r="D141" s="256" t="s">
        <v>230</v>
      </c>
      <c r="E141" s="257" t="s">
        <v>262</v>
      </c>
      <c r="F141" s="258" t="s">
        <v>263</v>
      </c>
      <c r="G141" s="259" t="s">
        <v>158</v>
      </c>
      <c r="H141" s="260">
        <v>290.14499999999998</v>
      </c>
      <c r="I141" s="261"/>
      <c r="J141" s="262">
        <f>ROUND(I141*H141,2)</f>
        <v>0</v>
      </c>
      <c r="K141" s="258" t="s">
        <v>159</v>
      </c>
      <c r="L141" s="263"/>
      <c r="M141" s="264" t="s">
        <v>21</v>
      </c>
      <c r="N141" s="265" t="s">
        <v>44</v>
      </c>
      <c r="O141" s="45"/>
      <c r="P141" s="228">
        <f>O141*H141</f>
        <v>0</v>
      </c>
      <c r="Q141" s="228">
        <v>0.00059999999999999995</v>
      </c>
      <c r="R141" s="228">
        <f>Q141*H141</f>
        <v>0.17408699999999996</v>
      </c>
      <c r="S141" s="228">
        <v>0</v>
      </c>
      <c r="T141" s="229">
        <f>S141*H141</f>
        <v>0</v>
      </c>
      <c r="AR141" s="22" t="s">
        <v>196</v>
      </c>
      <c r="AT141" s="22" t="s">
        <v>230</v>
      </c>
      <c r="AU141" s="22" t="s">
        <v>83</v>
      </c>
      <c r="AY141" s="22" t="s">
        <v>153</v>
      </c>
      <c r="BE141" s="230">
        <f>IF(N141="základní",J141,0)</f>
        <v>0</v>
      </c>
      <c r="BF141" s="230">
        <f>IF(N141="snížená",J141,0)</f>
        <v>0</v>
      </c>
      <c r="BG141" s="230">
        <f>IF(N141="zákl. přenesená",J141,0)</f>
        <v>0</v>
      </c>
      <c r="BH141" s="230">
        <f>IF(N141="sníž. přenesená",J141,0)</f>
        <v>0</v>
      </c>
      <c r="BI141" s="230">
        <f>IF(N141="nulová",J141,0)</f>
        <v>0</v>
      </c>
      <c r="BJ141" s="22" t="s">
        <v>81</v>
      </c>
      <c r="BK141" s="230">
        <f>ROUND(I141*H141,2)</f>
        <v>0</v>
      </c>
      <c r="BL141" s="22" t="s">
        <v>160</v>
      </c>
      <c r="BM141" s="22" t="s">
        <v>264</v>
      </c>
    </row>
    <row r="142" s="1" customFormat="1">
      <c r="B142" s="44"/>
      <c r="C142" s="72"/>
      <c r="D142" s="231" t="s">
        <v>162</v>
      </c>
      <c r="E142" s="72"/>
      <c r="F142" s="232" t="s">
        <v>265</v>
      </c>
      <c r="G142" s="72"/>
      <c r="H142" s="72"/>
      <c r="I142" s="189"/>
      <c r="J142" s="72"/>
      <c r="K142" s="72"/>
      <c r="L142" s="70"/>
      <c r="M142" s="233"/>
      <c r="N142" s="45"/>
      <c r="O142" s="45"/>
      <c r="P142" s="45"/>
      <c r="Q142" s="45"/>
      <c r="R142" s="45"/>
      <c r="S142" s="45"/>
      <c r="T142" s="93"/>
      <c r="AT142" s="22" t="s">
        <v>162</v>
      </c>
      <c r="AU142" s="22" t="s">
        <v>83</v>
      </c>
    </row>
    <row r="143" s="11" customFormat="1">
      <c r="B143" s="234"/>
      <c r="C143" s="235"/>
      <c r="D143" s="231" t="s">
        <v>181</v>
      </c>
      <c r="E143" s="235"/>
      <c r="F143" s="237" t="s">
        <v>266</v>
      </c>
      <c r="G143" s="235"/>
      <c r="H143" s="238">
        <v>290.14499999999998</v>
      </c>
      <c r="I143" s="239"/>
      <c r="J143" s="235"/>
      <c r="K143" s="235"/>
      <c r="L143" s="240"/>
      <c r="M143" s="241"/>
      <c r="N143" s="242"/>
      <c r="O143" s="242"/>
      <c r="P143" s="242"/>
      <c r="Q143" s="242"/>
      <c r="R143" s="242"/>
      <c r="S143" s="242"/>
      <c r="T143" s="243"/>
      <c r="AT143" s="244" t="s">
        <v>181</v>
      </c>
      <c r="AU143" s="244" t="s">
        <v>83</v>
      </c>
      <c r="AV143" s="11" t="s">
        <v>83</v>
      </c>
      <c r="AW143" s="11" t="s">
        <v>6</v>
      </c>
      <c r="AX143" s="11" t="s">
        <v>81</v>
      </c>
      <c r="AY143" s="244" t="s">
        <v>153</v>
      </c>
    </row>
    <row r="144" s="1" customFormat="1" ht="25.5" customHeight="1">
      <c r="B144" s="44"/>
      <c r="C144" s="219" t="s">
        <v>267</v>
      </c>
      <c r="D144" s="219" t="s">
        <v>155</v>
      </c>
      <c r="E144" s="220" t="s">
        <v>268</v>
      </c>
      <c r="F144" s="221" t="s">
        <v>269</v>
      </c>
      <c r="G144" s="222" t="s">
        <v>192</v>
      </c>
      <c r="H144" s="223">
        <v>50.460000000000001</v>
      </c>
      <c r="I144" s="224"/>
      <c r="J144" s="225">
        <f>ROUND(I144*H144,2)</f>
        <v>0</v>
      </c>
      <c r="K144" s="221" t="s">
        <v>159</v>
      </c>
      <c r="L144" s="70"/>
      <c r="M144" s="226" t="s">
        <v>21</v>
      </c>
      <c r="N144" s="227" t="s">
        <v>44</v>
      </c>
      <c r="O144" s="45"/>
      <c r="P144" s="228">
        <f>O144*H144</f>
        <v>0</v>
      </c>
      <c r="Q144" s="228">
        <v>1.98</v>
      </c>
      <c r="R144" s="228">
        <f>Q144*H144</f>
        <v>99.910799999999995</v>
      </c>
      <c r="S144" s="228">
        <v>0</v>
      </c>
      <c r="T144" s="229">
        <f>S144*H144</f>
        <v>0</v>
      </c>
      <c r="AR144" s="22" t="s">
        <v>160</v>
      </c>
      <c r="AT144" s="22" t="s">
        <v>155</v>
      </c>
      <c r="AU144" s="22" t="s">
        <v>83</v>
      </c>
      <c r="AY144" s="22" t="s">
        <v>153</v>
      </c>
      <c r="BE144" s="230">
        <f>IF(N144="základní",J144,0)</f>
        <v>0</v>
      </c>
      <c r="BF144" s="230">
        <f>IF(N144="snížená",J144,0)</f>
        <v>0</v>
      </c>
      <c r="BG144" s="230">
        <f>IF(N144="zákl. přenesená",J144,0)</f>
        <v>0</v>
      </c>
      <c r="BH144" s="230">
        <f>IF(N144="sníž. přenesená",J144,0)</f>
        <v>0</v>
      </c>
      <c r="BI144" s="230">
        <f>IF(N144="nulová",J144,0)</f>
        <v>0</v>
      </c>
      <c r="BJ144" s="22" t="s">
        <v>81</v>
      </c>
      <c r="BK144" s="230">
        <f>ROUND(I144*H144,2)</f>
        <v>0</v>
      </c>
      <c r="BL144" s="22" t="s">
        <v>160</v>
      </c>
      <c r="BM144" s="22" t="s">
        <v>270</v>
      </c>
    </row>
    <row r="145" s="1" customFormat="1">
      <c r="B145" s="44"/>
      <c r="C145" s="72"/>
      <c r="D145" s="231" t="s">
        <v>162</v>
      </c>
      <c r="E145" s="72"/>
      <c r="F145" s="232" t="s">
        <v>271</v>
      </c>
      <c r="G145" s="72"/>
      <c r="H145" s="72"/>
      <c r="I145" s="189"/>
      <c r="J145" s="72"/>
      <c r="K145" s="72"/>
      <c r="L145" s="70"/>
      <c r="M145" s="233"/>
      <c r="N145" s="45"/>
      <c r="O145" s="45"/>
      <c r="P145" s="45"/>
      <c r="Q145" s="45"/>
      <c r="R145" s="45"/>
      <c r="S145" s="45"/>
      <c r="T145" s="93"/>
      <c r="AT145" s="22" t="s">
        <v>162</v>
      </c>
      <c r="AU145" s="22" t="s">
        <v>83</v>
      </c>
    </row>
    <row r="146" s="11" customFormat="1">
      <c r="B146" s="234"/>
      <c r="C146" s="235"/>
      <c r="D146" s="231" t="s">
        <v>181</v>
      </c>
      <c r="E146" s="236" t="s">
        <v>21</v>
      </c>
      <c r="F146" s="237" t="s">
        <v>272</v>
      </c>
      <c r="G146" s="235"/>
      <c r="H146" s="238">
        <v>50.460000000000001</v>
      </c>
      <c r="I146" s="239"/>
      <c r="J146" s="235"/>
      <c r="K146" s="235"/>
      <c r="L146" s="240"/>
      <c r="M146" s="241"/>
      <c r="N146" s="242"/>
      <c r="O146" s="242"/>
      <c r="P146" s="242"/>
      <c r="Q146" s="242"/>
      <c r="R146" s="242"/>
      <c r="S146" s="242"/>
      <c r="T146" s="243"/>
      <c r="AT146" s="244" t="s">
        <v>181</v>
      </c>
      <c r="AU146" s="244" t="s">
        <v>83</v>
      </c>
      <c r="AV146" s="11" t="s">
        <v>83</v>
      </c>
      <c r="AW146" s="11" t="s">
        <v>37</v>
      </c>
      <c r="AX146" s="11" t="s">
        <v>81</v>
      </c>
      <c r="AY146" s="244" t="s">
        <v>153</v>
      </c>
    </row>
    <row r="147" s="1" customFormat="1" ht="25.5" customHeight="1">
      <c r="B147" s="44"/>
      <c r="C147" s="219" t="s">
        <v>273</v>
      </c>
      <c r="D147" s="219" t="s">
        <v>155</v>
      </c>
      <c r="E147" s="220" t="s">
        <v>274</v>
      </c>
      <c r="F147" s="221" t="s">
        <v>275</v>
      </c>
      <c r="G147" s="222" t="s">
        <v>192</v>
      </c>
      <c r="H147" s="223">
        <v>7.8300000000000001</v>
      </c>
      <c r="I147" s="224"/>
      <c r="J147" s="225">
        <f>ROUND(I147*H147,2)</f>
        <v>0</v>
      </c>
      <c r="K147" s="221" t="s">
        <v>159</v>
      </c>
      <c r="L147" s="70"/>
      <c r="M147" s="226" t="s">
        <v>21</v>
      </c>
      <c r="N147" s="227" t="s">
        <v>44</v>
      </c>
      <c r="O147" s="45"/>
      <c r="P147" s="228">
        <f>O147*H147</f>
        <v>0</v>
      </c>
      <c r="Q147" s="228">
        <v>2.2563399999999998</v>
      </c>
      <c r="R147" s="228">
        <f>Q147*H147</f>
        <v>17.667142199999997</v>
      </c>
      <c r="S147" s="228">
        <v>0</v>
      </c>
      <c r="T147" s="229">
        <f>S147*H147</f>
        <v>0</v>
      </c>
      <c r="AR147" s="22" t="s">
        <v>160</v>
      </c>
      <c r="AT147" s="22" t="s">
        <v>155</v>
      </c>
      <c r="AU147" s="22" t="s">
        <v>83</v>
      </c>
      <c r="AY147" s="22" t="s">
        <v>153</v>
      </c>
      <c r="BE147" s="230">
        <f>IF(N147="základní",J147,0)</f>
        <v>0</v>
      </c>
      <c r="BF147" s="230">
        <f>IF(N147="snížená",J147,0)</f>
        <v>0</v>
      </c>
      <c r="BG147" s="230">
        <f>IF(N147="zákl. přenesená",J147,0)</f>
        <v>0</v>
      </c>
      <c r="BH147" s="230">
        <f>IF(N147="sníž. přenesená",J147,0)</f>
        <v>0</v>
      </c>
      <c r="BI147" s="230">
        <f>IF(N147="nulová",J147,0)</f>
        <v>0</v>
      </c>
      <c r="BJ147" s="22" t="s">
        <v>81</v>
      </c>
      <c r="BK147" s="230">
        <f>ROUND(I147*H147,2)</f>
        <v>0</v>
      </c>
      <c r="BL147" s="22" t="s">
        <v>160</v>
      </c>
      <c r="BM147" s="22" t="s">
        <v>276</v>
      </c>
    </row>
    <row r="148" s="1" customFormat="1">
      <c r="B148" s="44"/>
      <c r="C148" s="72"/>
      <c r="D148" s="231" t="s">
        <v>162</v>
      </c>
      <c r="E148" s="72"/>
      <c r="F148" s="232" t="s">
        <v>277</v>
      </c>
      <c r="G148" s="72"/>
      <c r="H148" s="72"/>
      <c r="I148" s="189"/>
      <c r="J148" s="72"/>
      <c r="K148" s="72"/>
      <c r="L148" s="70"/>
      <c r="M148" s="233"/>
      <c r="N148" s="45"/>
      <c r="O148" s="45"/>
      <c r="P148" s="45"/>
      <c r="Q148" s="45"/>
      <c r="R148" s="45"/>
      <c r="S148" s="45"/>
      <c r="T148" s="93"/>
      <c r="AT148" s="22" t="s">
        <v>162</v>
      </c>
      <c r="AU148" s="22" t="s">
        <v>83</v>
      </c>
    </row>
    <row r="149" s="1" customFormat="1" ht="25.5" customHeight="1">
      <c r="B149" s="44"/>
      <c r="C149" s="219" t="s">
        <v>278</v>
      </c>
      <c r="D149" s="219" t="s">
        <v>155</v>
      </c>
      <c r="E149" s="220" t="s">
        <v>279</v>
      </c>
      <c r="F149" s="221" t="s">
        <v>280</v>
      </c>
      <c r="G149" s="222" t="s">
        <v>192</v>
      </c>
      <c r="H149" s="223">
        <v>20.879999999999999</v>
      </c>
      <c r="I149" s="224"/>
      <c r="J149" s="225">
        <f>ROUND(I149*H149,2)</f>
        <v>0</v>
      </c>
      <c r="K149" s="221" t="s">
        <v>159</v>
      </c>
      <c r="L149" s="70"/>
      <c r="M149" s="226" t="s">
        <v>21</v>
      </c>
      <c r="N149" s="227" t="s">
        <v>44</v>
      </c>
      <c r="O149" s="45"/>
      <c r="P149" s="228">
        <f>O149*H149</f>
        <v>0</v>
      </c>
      <c r="Q149" s="228">
        <v>2.45329</v>
      </c>
      <c r="R149" s="228">
        <f>Q149*H149</f>
        <v>51.224695199999999</v>
      </c>
      <c r="S149" s="228">
        <v>0</v>
      </c>
      <c r="T149" s="229">
        <f>S149*H149</f>
        <v>0</v>
      </c>
      <c r="AR149" s="22" t="s">
        <v>160</v>
      </c>
      <c r="AT149" s="22" t="s">
        <v>155</v>
      </c>
      <c r="AU149" s="22" t="s">
        <v>83</v>
      </c>
      <c r="AY149" s="22" t="s">
        <v>153</v>
      </c>
      <c r="BE149" s="230">
        <f>IF(N149="základní",J149,0)</f>
        <v>0</v>
      </c>
      <c r="BF149" s="230">
        <f>IF(N149="snížená",J149,0)</f>
        <v>0</v>
      </c>
      <c r="BG149" s="230">
        <f>IF(N149="zákl. přenesená",J149,0)</f>
        <v>0</v>
      </c>
      <c r="BH149" s="230">
        <f>IF(N149="sníž. přenesená",J149,0)</f>
        <v>0</v>
      </c>
      <c r="BI149" s="230">
        <f>IF(N149="nulová",J149,0)</f>
        <v>0</v>
      </c>
      <c r="BJ149" s="22" t="s">
        <v>81</v>
      </c>
      <c r="BK149" s="230">
        <f>ROUND(I149*H149,2)</f>
        <v>0</v>
      </c>
      <c r="BL149" s="22" t="s">
        <v>160</v>
      </c>
      <c r="BM149" s="22" t="s">
        <v>281</v>
      </c>
    </row>
    <row r="150" s="1" customFormat="1">
      <c r="B150" s="44"/>
      <c r="C150" s="72"/>
      <c r="D150" s="231" t="s">
        <v>162</v>
      </c>
      <c r="E150" s="72"/>
      <c r="F150" s="232" t="s">
        <v>282</v>
      </c>
      <c r="G150" s="72"/>
      <c r="H150" s="72"/>
      <c r="I150" s="189"/>
      <c r="J150" s="72"/>
      <c r="K150" s="72"/>
      <c r="L150" s="70"/>
      <c r="M150" s="233"/>
      <c r="N150" s="45"/>
      <c r="O150" s="45"/>
      <c r="P150" s="45"/>
      <c r="Q150" s="45"/>
      <c r="R150" s="45"/>
      <c r="S150" s="45"/>
      <c r="T150" s="93"/>
      <c r="AT150" s="22" t="s">
        <v>162</v>
      </c>
      <c r="AU150" s="22" t="s">
        <v>83</v>
      </c>
    </row>
    <row r="151" s="1" customFormat="1" ht="16.5" customHeight="1">
      <c r="B151" s="44"/>
      <c r="C151" s="219" t="s">
        <v>283</v>
      </c>
      <c r="D151" s="219" t="s">
        <v>155</v>
      </c>
      <c r="E151" s="220" t="s">
        <v>284</v>
      </c>
      <c r="F151" s="221" t="s">
        <v>285</v>
      </c>
      <c r="G151" s="222" t="s">
        <v>158</v>
      </c>
      <c r="H151" s="223">
        <v>69.599999999999994</v>
      </c>
      <c r="I151" s="224"/>
      <c r="J151" s="225">
        <f>ROUND(I151*H151,2)</f>
        <v>0</v>
      </c>
      <c r="K151" s="221" t="s">
        <v>159</v>
      </c>
      <c r="L151" s="70"/>
      <c r="M151" s="226" t="s">
        <v>21</v>
      </c>
      <c r="N151" s="227" t="s">
        <v>44</v>
      </c>
      <c r="O151" s="45"/>
      <c r="P151" s="228">
        <f>O151*H151</f>
        <v>0</v>
      </c>
      <c r="Q151" s="228">
        <v>0.0026900000000000001</v>
      </c>
      <c r="R151" s="228">
        <f>Q151*H151</f>
        <v>0.187224</v>
      </c>
      <c r="S151" s="228">
        <v>0</v>
      </c>
      <c r="T151" s="229">
        <f>S151*H151</f>
        <v>0</v>
      </c>
      <c r="AR151" s="22" t="s">
        <v>160</v>
      </c>
      <c r="AT151" s="22" t="s">
        <v>155</v>
      </c>
      <c r="AU151" s="22" t="s">
        <v>83</v>
      </c>
      <c r="AY151" s="22" t="s">
        <v>153</v>
      </c>
      <c r="BE151" s="230">
        <f>IF(N151="základní",J151,0)</f>
        <v>0</v>
      </c>
      <c r="BF151" s="230">
        <f>IF(N151="snížená",J151,0)</f>
        <v>0</v>
      </c>
      <c r="BG151" s="230">
        <f>IF(N151="zákl. přenesená",J151,0)</f>
        <v>0</v>
      </c>
      <c r="BH151" s="230">
        <f>IF(N151="sníž. přenesená",J151,0)</f>
        <v>0</v>
      </c>
      <c r="BI151" s="230">
        <f>IF(N151="nulová",J151,0)</f>
        <v>0</v>
      </c>
      <c r="BJ151" s="22" t="s">
        <v>81</v>
      </c>
      <c r="BK151" s="230">
        <f>ROUND(I151*H151,2)</f>
        <v>0</v>
      </c>
      <c r="BL151" s="22" t="s">
        <v>160</v>
      </c>
      <c r="BM151" s="22" t="s">
        <v>286</v>
      </c>
    </row>
    <row r="152" s="1" customFormat="1">
      <c r="B152" s="44"/>
      <c r="C152" s="72"/>
      <c r="D152" s="231" t="s">
        <v>162</v>
      </c>
      <c r="E152" s="72"/>
      <c r="F152" s="232" t="s">
        <v>287</v>
      </c>
      <c r="G152" s="72"/>
      <c r="H152" s="72"/>
      <c r="I152" s="189"/>
      <c r="J152" s="72"/>
      <c r="K152" s="72"/>
      <c r="L152" s="70"/>
      <c r="M152" s="233"/>
      <c r="N152" s="45"/>
      <c r="O152" s="45"/>
      <c r="P152" s="45"/>
      <c r="Q152" s="45"/>
      <c r="R152" s="45"/>
      <c r="S152" s="45"/>
      <c r="T152" s="93"/>
      <c r="AT152" s="22" t="s">
        <v>162</v>
      </c>
      <c r="AU152" s="22" t="s">
        <v>83</v>
      </c>
    </row>
    <row r="153" s="11" customFormat="1">
      <c r="B153" s="234"/>
      <c r="C153" s="235"/>
      <c r="D153" s="231" t="s">
        <v>181</v>
      </c>
      <c r="E153" s="236" t="s">
        <v>21</v>
      </c>
      <c r="F153" s="237" t="s">
        <v>288</v>
      </c>
      <c r="G153" s="235"/>
      <c r="H153" s="238">
        <v>69.599999999999994</v>
      </c>
      <c r="I153" s="239"/>
      <c r="J153" s="235"/>
      <c r="K153" s="235"/>
      <c r="L153" s="240"/>
      <c r="M153" s="241"/>
      <c r="N153" s="242"/>
      <c r="O153" s="242"/>
      <c r="P153" s="242"/>
      <c r="Q153" s="242"/>
      <c r="R153" s="242"/>
      <c r="S153" s="242"/>
      <c r="T153" s="243"/>
      <c r="AT153" s="244" t="s">
        <v>181</v>
      </c>
      <c r="AU153" s="244" t="s">
        <v>83</v>
      </c>
      <c r="AV153" s="11" t="s">
        <v>83</v>
      </c>
      <c r="AW153" s="11" t="s">
        <v>37</v>
      </c>
      <c r="AX153" s="11" t="s">
        <v>81</v>
      </c>
      <c r="AY153" s="244" t="s">
        <v>153</v>
      </c>
    </row>
    <row r="154" s="1" customFormat="1" ht="16.5" customHeight="1">
      <c r="B154" s="44"/>
      <c r="C154" s="219" t="s">
        <v>289</v>
      </c>
      <c r="D154" s="219" t="s">
        <v>155</v>
      </c>
      <c r="E154" s="220" t="s">
        <v>290</v>
      </c>
      <c r="F154" s="221" t="s">
        <v>291</v>
      </c>
      <c r="G154" s="222" t="s">
        <v>158</v>
      </c>
      <c r="H154" s="223">
        <v>69.599999999999994</v>
      </c>
      <c r="I154" s="224"/>
      <c r="J154" s="225">
        <f>ROUND(I154*H154,2)</f>
        <v>0</v>
      </c>
      <c r="K154" s="221" t="s">
        <v>159</v>
      </c>
      <c r="L154" s="70"/>
      <c r="M154" s="226" t="s">
        <v>21</v>
      </c>
      <c r="N154" s="227" t="s">
        <v>44</v>
      </c>
      <c r="O154" s="45"/>
      <c r="P154" s="228">
        <f>O154*H154</f>
        <v>0</v>
      </c>
      <c r="Q154" s="228">
        <v>0</v>
      </c>
      <c r="R154" s="228">
        <f>Q154*H154</f>
        <v>0</v>
      </c>
      <c r="S154" s="228">
        <v>0</v>
      </c>
      <c r="T154" s="229">
        <f>S154*H154</f>
        <v>0</v>
      </c>
      <c r="AR154" s="22" t="s">
        <v>160</v>
      </c>
      <c r="AT154" s="22" t="s">
        <v>155</v>
      </c>
      <c r="AU154" s="22" t="s">
        <v>83</v>
      </c>
      <c r="AY154" s="22" t="s">
        <v>153</v>
      </c>
      <c r="BE154" s="230">
        <f>IF(N154="základní",J154,0)</f>
        <v>0</v>
      </c>
      <c r="BF154" s="230">
        <f>IF(N154="snížená",J154,0)</f>
        <v>0</v>
      </c>
      <c r="BG154" s="230">
        <f>IF(N154="zákl. přenesená",J154,0)</f>
        <v>0</v>
      </c>
      <c r="BH154" s="230">
        <f>IF(N154="sníž. přenesená",J154,0)</f>
        <v>0</v>
      </c>
      <c r="BI154" s="230">
        <f>IF(N154="nulová",J154,0)</f>
        <v>0</v>
      </c>
      <c r="BJ154" s="22" t="s">
        <v>81</v>
      </c>
      <c r="BK154" s="230">
        <f>ROUND(I154*H154,2)</f>
        <v>0</v>
      </c>
      <c r="BL154" s="22" t="s">
        <v>160</v>
      </c>
      <c r="BM154" s="22" t="s">
        <v>292</v>
      </c>
    </row>
    <row r="155" s="1" customFormat="1">
      <c r="B155" s="44"/>
      <c r="C155" s="72"/>
      <c r="D155" s="231" t="s">
        <v>162</v>
      </c>
      <c r="E155" s="72"/>
      <c r="F155" s="232" t="s">
        <v>293</v>
      </c>
      <c r="G155" s="72"/>
      <c r="H155" s="72"/>
      <c r="I155" s="189"/>
      <c r="J155" s="72"/>
      <c r="K155" s="72"/>
      <c r="L155" s="70"/>
      <c r="M155" s="233"/>
      <c r="N155" s="45"/>
      <c r="O155" s="45"/>
      <c r="P155" s="45"/>
      <c r="Q155" s="45"/>
      <c r="R155" s="45"/>
      <c r="S155" s="45"/>
      <c r="T155" s="93"/>
      <c r="AT155" s="22" t="s">
        <v>162</v>
      </c>
      <c r="AU155" s="22" t="s">
        <v>83</v>
      </c>
    </row>
    <row r="156" s="11" customFormat="1">
      <c r="B156" s="234"/>
      <c r="C156" s="235"/>
      <c r="D156" s="231" t="s">
        <v>181</v>
      </c>
      <c r="E156" s="236" t="s">
        <v>21</v>
      </c>
      <c r="F156" s="237" t="s">
        <v>288</v>
      </c>
      <c r="G156" s="235"/>
      <c r="H156" s="238">
        <v>69.599999999999994</v>
      </c>
      <c r="I156" s="239"/>
      <c r="J156" s="235"/>
      <c r="K156" s="235"/>
      <c r="L156" s="240"/>
      <c r="M156" s="241"/>
      <c r="N156" s="242"/>
      <c r="O156" s="242"/>
      <c r="P156" s="242"/>
      <c r="Q156" s="242"/>
      <c r="R156" s="242"/>
      <c r="S156" s="242"/>
      <c r="T156" s="243"/>
      <c r="AT156" s="244" t="s">
        <v>181</v>
      </c>
      <c r="AU156" s="244" t="s">
        <v>83</v>
      </c>
      <c r="AV156" s="11" t="s">
        <v>83</v>
      </c>
      <c r="AW156" s="11" t="s">
        <v>37</v>
      </c>
      <c r="AX156" s="11" t="s">
        <v>81</v>
      </c>
      <c r="AY156" s="244" t="s">
        <v>153</v>
      </c>
    </row>
    <row r="157" s="1" customFormat="1" ht="25.5" customHeight="1">
      <c r="B157" s="44"/>
      <c r="C157" s="219" t="s">
        <v>294</v>
      </c>
      <c r="D157" s="219" t="s">
        <v>155</v>
      </c>
      <c r="E157" s="220" t="s">
        <v>295</v>
      </c>
      <c r="F157" s="221" t="s">
        <v>296</v>
      </c>
      <c r="G157" s="222" t="s">
        <v>192</v>
      </c>
      <c r="H157" s="223">
        <v>3.528</v>
      </c>
      <c r="I157" s="224"/>
      <c r="J157" s="225">
        <f>ROUND(I157*H157,2)</f>
        <v>0</v>
      </c>
      <c r="K157" s="221" t="s">
        <v>159</v>
      </c>
      <c r="L157" s="70"/>
      <c r="M157" s="226" t="s">
        <v>21</v>
      </c>
      <c r="N157" s="227" t="s">
        <v>44</v>
      </c>
      <c r="O157" s="45"/>
      <c r="P157" s="228">
        <f>O157*H157</f>
        <v>0</v>
      </c>
      <c r="Q157" s="228">
        <v>2.2563399999999998</v>
      </c>
      <c r="R157" s="228">
        <f>Q157*H157</f>
        <v>7.9603675199999993</v>
      </c>
      <c r="S157" s="228">
        <v>0</v>
      </c>
      <c r="T157" s="229">
        <f>S157*H157</f>
        <v>0</v>
      </c>
      <c r="AR157" s="22" t="s">
        <v>160</v>
      </c>
      <c r="AT157" s="22" t="s">
        <v>155</v>
      </c>
      <c r="AU157" s="22" t="s">
        <v>83</v>
      </c>
      <c r="AY157" s="22" t="s">
        <v>153</v>
      </c>
      <c r="BE157" s="230">
        <f>IF(N157="základní",J157,0)</f>
        <v>0</v>
      </c>
      <c r="BF157" s="230">
        <f>IF(N157="snížená",J157,0)</f>
        <v>0</v>
      </c>
      <c r="BG157" s="230">
        <f>IF(N157="zákl. přenesená",J157,0)</f>
        <v>0</v>
      </c>
      <c r="BH157" s="230">
        <f>IF(N157="sníž. přenesená",J157,0)</f>
        <v>0</v>
      </c>
      <c r="BI157" s="230">
        <f>IF(N157="nulová",J157,0)</f>
        <v>0</v>
      </c>
      <c r="BJ157" s="22" t="s">
        <v>81</v>
      </c>
      <c r="BK157" s="230">
        <f>ROUND(I157*H157,2)</f>
        <v>0</v>
      </c>
      <c r="BL157" s="22" t="s">
        <v>160</v>
      </c>
      <c r="BM157" s="22" t="s">
        <v>297</v>
      </c>
    </row>
    <row r="158" s="1" customFormat="1">
      <c r="B158" s="44"/>
      <c r="C158" s="72"/>
      <c r="D158" s="231" t="s">
        <v>162</v>
      </c>
      <c r="E158" s="72"/>
      <c r="F158" s="232" t="s">
        <v>200</v>
      </c>
      <c r="G158" s="72"/>
      <c r="H158" s="72"/>
      <c r="I158" s="189"/>
      <c r="J158" s="72"/>
      <c r="K158" s="72"/>
      <c r="L158" s="70"/>
      <c r="M158" s="233"/>
      <c r="N158" s="45"/>
      <c r="O158" s="45"/>
      <c r="P158" s="45"/>
      <c r="Q158" s="45"/>
      <c r="R158" s="45"/>
      <c r="S158" s="45"/>
      <c r="T158" s="93"/>
      <c r="AT158" s="22" t="s">
        <v>162</v>
      </c>
      <c r="AU158" s="22" t="s">
        <v>83</v>
      </c>
    </row>
    <row r="159" s="11" customFormat="1">
      <c r="B159" s="234"/>
      <c r="C159" s="235"/>
      <c r="D159" s="231" t="s">
        <v>181</v>
      </c>
      <c r="E159" s="236" t="s">
        <v>21</v>
      </c>
      <c r="F159" s="237" t="s">
        <v>298</v>
      </c>
      <c r="G159" s="235"/>
      <c r="H159" s="238">
        <v>3.528</v>
      </c>
      <c r="I159" s="239"/>
      <c r="J159" s="235"/>
      <c r="K159" s="235"/>
      <c r="L159" s="240"/>
      <c r="M159" s="241"/>
      <c r="N159" s="242"/>
      <c r="O159" s="242"/>
      <c r="P159" s="242"/>
      <c r="Q159" s="242"/>
      <c r="R159" s="242"/>
      <c r="S159" s="242"/>
      <c r="T159" s="243"/>
      <c r="AT159" s="244" t="s">
        <v>181</v>
      </c>
      <c r="AU159" s="244" t="s">
        <v>83</v>
      </c>
      <c r="AV159" s="11" t="s">
        <v>83</v>
      </c>
      <c r="AW159" s="11" t="s">
        <v>37</v>
      </c>
      <c r="AX159" s="11" t="s">
        <v>81</v>
      </c>
      <c r="AY159" s="244" t="s">
        <v>153</v>
      </c>
    </row>
    <row r="160" s="1" customFormat="1" ht="25.5" customHeight="1">
      <c r="B160" s="44"/>
      <c r="C160" s="219" t="s">
        <v>299</v>
      </c>
      <c r="D160" s="219" t="s">
        <v>155</v>
      </c>
      <c r="E160" s="220" t="s">
        <v>300</v>
      </c>
      <c r="F160" s="221" t="s">
        <v>301</v>
      </c>
      <c r="G160" s="222" t="s">
        <v>192</v>
      </c>
      <c r="H160" s="223">
        <v>1</v>
      </c>
      <c r="I160" s="224"/>
      <c r="J160" s="225">
        <f>ROUND(I160*H160,2)</f>
        <v>0</v>
      </c>
      <c r="K160" s="221" t="s">
        <v>159</v>
      </c>
      <c r="L160" s="70"/>
      <c r="M160" s="226" t="s">
        <v>21</v>
      </c>
      <c r="N160" s="227" t="s">
        <v>44</v>
      </c>
      <c r="O160" s="45"/>
      <c r="P160" s="228">
        <f>O160*H160</f>
        <v>0</v>
      </c>
      <c r="Q160" s="228">
        <v>2.45329</v>
      </c>
      <c r="R160" s="228">
        <f>Q160*H160</f>
        <v>2.45329</v>
      </c>
      <c r="S160" s="228">
        <v>0</v>
      </c>
      <c r="T160" s="229">
        <f>S160*H160</f>
        <v>0</v>
      </c>
      <c r="AR160" s="22" t="s">
        <v>160</v>
      </c>
      <c r="AT160" s="22" t="s">
        <v>155</v>
      </c>
      <c r="AU160" s="22" t="s">
        <v>83</v>
      </c>
      <c r="AY160" s="22" t="s">
        <v>153</v>
      </c>
      <c r="BE160" s="230">
        <f>IF(N160="základní",J160,0)</f>
        <v>0</v>
      </c>
      <c r="BF160" s="230">
        <f>IF(N160="snížená",J160,0)</f>
        <v>0</v>
      </c>
      <c r="BG160" s="230">
        <f>IF(N160="zákl. přenesená",J160,0)</f>
        <v>0</v>
      </c>
      <c r="BH160" s="230">
        <f>IF(N160="sníž. přenesená",J160,0)</f>
        <v>0</v>
      </c>
      <c r="BI160" s="230">
        <f>IF(N160="nulová",J160,0)</f>
        <v>0</v>
      </c>
      <c r="BJ160" s="22" t="s">
        <v>81</v>
      </c>
      <c r="BK160" s="230">
        <f>ROUND(I160*H160,2)</f>
        <v>0</v>
      </c>
      <c r="BL160" s="22" t="s">
        <v>160</v>
      </c>
      <c r="BM160" s="22" t="s">
        <v>302</v>
      </c>
    </row>
    <row r="161" s="1" customFormat="1">
      <c r="B161" s="44"/>
      <c r="C161" s="72"/>
      <c r="D161" s="231" t="s">
        <v>162</v>
      </c>
      <c r="E161" s="72"/>
      <c r="F161" s="232" t="s">
        <v>303</v>
      </c>
      <c r="G161" s="72"/>
      <c r="H161" s="72"/>
      <c r="I161" s="189"/>
      <c r="J161" s="72"/>
      <c r="K161" s="72"/>
      <c r="L161" s="70"/>
      <c r="M161" s="233"/>
      <c r="N161" s="45"/>
      <c r="O161" s="45"/>
      <c r="P161" s="45"/>
      <c r="Q161" s="45"/>
      <c r="R161" s="45"/>
      <c r="S161" s="45"/>
      <c r="T161" s="93"/>
      <c r="AT161" s="22" t="s">
        <v>162</v>
      </c>
      <c r="AU161" s="22" t="s">
        <v>83</v>
      </c>
    </row>
    <row r="162" s="10" customFormat="1" ht="29.88" customHeight="1">
      <c r="B162" s="203"/>
      <c r="C162" s="204"/>
      <c r="D162" s="205" t="s">
        <v>72</v>
      </c>
      <c r="E162" s="217" t="s">
        <v>167</v>
      </c>
      <c r="F162" s="217" t="s">
        <v>304</v>
      </c>
      <c r="G162" s="204"/>
      <c r="H162" s="204"/>
      <c r="I162" s="207"/>
      <c r="J162" s="218">
        <f>BK162</f>
        <v>0</v>
      </c>
      <c r="K162" s="204"/>
      <c r="L162" s="209"/>
      <c r="M162" s="210"/>
      <c r="N162" s="211"/>
      <c r="O162" s="211"/>
      <c r="P162" s="212">
        <f>SUM(P163:P165)</f>
        <v>0</v>
      </c>
      <c r="Q162" s="211"/>
      <c r="R162" s="212">
        <f>SUM(R163:R165)</f>
        <v>174.36024089999998</v>
      </c>
      <c r="S162" s="211"/>
      <c r="T162" s="213">
        <f>SUM(T163:T165)</f>
        <v>0</v>
      </c>
      <c r="AR162" s="214" t="s">
        <v>81</v>
      </c>
      <c r="AT162" s="215" t="s">
        <v>72</v>
      </c>
      <c r="AU162" s="215" t="s">
        <v>81</v>
      </c>
      <c r="AY162" s="214" t="s">
        <v>153</v>
      </c>
      <c r="BK162" s="216">
        <f>SUM(BK163:BK165)</f>
        <v>0</v>
      </c>
    </row>
    <row r="163" s="1" customFormat="1" ht="38.25" customHeight="1">
      <c r="B163" s="44"/>
      <c r="C163" s="219" t="s">
        <v>305</v>
      </c>
      <c r="D163" s="219" t="s">
        <v>155</v>
      </c>
      <c r="E163" s="220" t="s">
        <v>306</v>
      </c>
      <c r="F163" s="221" t="s">
        <v>307</v>
      </c>
      <c r="G163" s="222" t="s">
        <v>192</v>
      </c>
      <c r="H163" s="223">
        <v>75.689999999999998</v>
      </c>
      <c r="I163" s="224"/>
      <c r="J163" s="225">
        <f>ROUND(I163*H163,2)</f>
        <v>0</v>
      </c>
      <c r="K163" s="221" t="s">
        <v>159</v>
      </c>
      <c r="L163" s="70"/>
      <c r="M163" s="226" t="s">
        <v>21</v>
      </c>
      <c r="N163" s="227" t="s">
        <v>44</v>
      </c>
      <c r="O163" s="45"/>
      <c r="P163" s="228">
        <f>O163*H163</f>
        <v>0</v>
      </c>
      <c r="Q163" s="228">
        <v>2.3036099999999999</v>
      </c>
      <c r="R163" s="228">
        <f>Q163*H163</f>
        <v>174.36024089999998</v>
      </c>
      <c r="S163" s="228">
        <v>0</v>
      </c>
      <c r="T163" s="229">
        <f>S163*H163</f>
        <v>0</v>
      </c>
      <c r="AR163" s="22" t="s">
        <v>160</v>
      </c>
      <c r="AT163" s="22" t="s">
        <v>155</v>
      </c>
      <c r="AU163" s="22" t="s">
        <v>83</v>
      </c>
      <c r="AY163" s="22" t="s">
        <v>153</v>
      </c>
      <c r="BE163" s="230">
        <f>IF(N163="základní",J163,0)</f>
        <v>0</v>
      </c>
      <c r="BF163" s="230">
        <f>IF(N163="snížená",J163,0)</f>
        <v>0</v>
      </c>
      <c r="BG163" s="230">
        <f>IF(N163="zákl. přenesená",J163,0)</f>
        <v>0</v>
      </c>
      <c r="BH163" s="230">
        <f>IF(N163="sníž. přenesená",J163,0)</f>
        <v>0</v>
      </c>
      <c r="BI163" s="230">
        <f>IF(N163="nulová",J163,0)</f>
        <v>0</v>
      </c>
      <c r="BJ163" s="22" t="s">
        <v>81</v>
      </c>
      <c r="BK163" s="230">
        <f>ROUND(I163*H163,2)</f>
        <v>0</v>
      </c>
      <c r="BL163" s="22" t="s">
        <v>160</v>
      </c>
      <c r="BM163" s="22" t="s">
        <v>308</v>
      </c>
    </row>
    <row r="164" s="1" customFormat="1">
      <c r="B164" s="44"/>
      <c r="C164" s="72"/>
      <c r="D164" s="231" t="s">
        <v>162</v>
      </c>
      <c r="E164" s="72"/>
      <c r="F164" s="232" t="s">
        <v>309</v>
      </c>
      <c r="G164" s="72"/>
      <c r="H164" s="72"/>
      <c r="I164" s="189"/>
      <c r="J164" s="72"/>
      <c r="K164" s="72"/>
      <c r="L164" s="70"/>
      <c r="M164" s="233"/>
      <c r="N164" s="45"/>
      <c r="O164" s="45"/>
      <c r="P164" s="45"/>
      <c r="Q164" s="45"/>
      <c r="R164" s="45"/>
      <c r="S164" s="45"/>
      <c r="T164" s="93"/>
      <c r="AT164" s="22" t="s">
        <v>162</v>
      </c>
      <c r="AU164" s="22" t="s">
        <v>83</v>
      </c>
    </row>
    <row r="165" s="11" customFormat="1">
      <c r="B165" s="234"/>
      <c r="C165" s="235"/>
      <c r="D165" s="231" t="s">
        <v>181</v>
      </c>
      <c r="E165" s="236" t="s">
        <v>21</v>
      </c>
      <c r="F165" s="237" t="s">
        <v>310</v>
      </c>
      <c r="G165" s="235"/>
      <c r="H165" s="238">
        <v>75.689999999999998</v>
      </c>
      <c r="I165" s="239"/>
      <c r="J165" s="235"/>
      <c r="K165" s="235"/>
      <c r="L165" s="240"/>
      <c r="M165" s="241"/>
      <c r="N165" s="242"/>
      <c r="O165" s="242"/>
      <c r="P165" s="242"/>
      <c r="Q165" s="242"/>
      <c r="R165" s="242"/>
      <c r="S165" s="242"/>
      <c r="T165" s="243"/>
      <c r="AT165" s="244" t="s">
        <v>181</v>
      </c>
      <c r="AU165" s="244" t="s">
        <v>83</v>
      </c>
      <c r="AV165" s="11" t="s">
        <v>83</v>
      </c>
      <c r="AW165" s="11" t="s">
        <v>37</v>
      </c>
      <c r="AX165" s="11" t="s">
        <v>81</v>
      </c>
      <c r="AY165" s="244" t="s">
        <v>153</v>
      </c>
    </row>
    <row r="166" s="10" customFormat="1" ht="29.88" customHeight="1">
      <c r="B166" s="203"/>
      <c r="C166" s="204"/>
      <c r="D166" s="205" t="s">
        <v>72</v>
      </c>
      <c r="E166" s="217" t="s">
        <v>160</v>
      </c>
      <c r="F166" s="217" t="s">
        <v>311</v>
      </c>
      <c r="G166" s="204"/>
      <c r="H166" s="204"/>
      <c r="I166" s="207"/>
      <c r="J166" s="218">
        <f>BK166</f>
        <v>0</v>
      </c>
      <c r="K166" s="204"/>
      <c r="L166" s="209"/>
      <c r="M166" s="210"/>
      <c r="N166" s="211"/>
      <c r="O166" s="211"/>
      <c r="P166" s="212">
        <f>SUM(P167:P196)</f>
        <v>0</v>
      </c>
      <c r="Q166" s="211"/>
      <c r="R166" s="212">
        <f>SUM(R167:R196)</f>
        <v>0</v>
      </c>
      <c r="S166" s="211"/>
      <c r="T166" s="213">
        <f>SUM(T167:T196)</f>
        <v>0</v>
      </c>
      <c r="AR166" s="214" t="s">
        <v>81</v>
      </c>
      <c r="AT166" s="215" t="s">
        <v>72</v>
      </c>
      <c r="AU166" s="215" t="s">
        <v>81</v>
      </c>
      <c r="AY166" s="214" t="s">
        <v>153</v>
      </c>
      <c r="BK166" s="216">
        <f>SUM(BK167:BK196)</f>
        <v>0</v>
      </c>
    </row>
    <row r="167" s="1" customFormat="1" ht="25.5" customHeight="1">
      <c r="B167" s="44"/>
      <c r="C167" s="219" t="s">
        <v>312</v>
      </c>
      <c r="D167" s="219" t="s">
        <v>155</v>
      </c>
      <c r="E167" s="220" t="s">
        <v>313</v>
      </c>
      <c r="F167" s="221" t="s">
        <v>314</v>
      </c>
      <c r="G167" s="222" t="s">
        <v>158</v>
      </c>
      <c r="H167" s="223">
        <v>90.272000000000006</v>
      </c>
      <c r="I167" s="224"/>
      <c r="J167" s="225">
        <f>ROUND(I167*H167,2)</f>
        <v>0</v>
      </c>
      <c r="K167" s="221" t="s">
        <v>159</v>
      </c>
      <c r="L167" s="70"/>
      <c r="M167" s="226" t="s">
        <v>21</v>
      </c>
      <c r="N167" s="227" t="s">
        <v>44</v>
      </c>
      <c r="O167" s="45"/>
      <c r="P167" s="228">
        <f>O167*H167</f>
        <v>0</v>
      </c>
      <c r="Q167" s="228">
        <v>0</v>
      </c>
      <c r="R167" s="228">
        <f>Q167*H167</f>
        <v>0</v>
      </c>
      <c r="S167" s="228">
        <v>0</v>
      </c>
      <c r="T167" s="229">
        <f>S167*H167</f>
        <v>0</v>
      </c>
      <c r="AR167" s="22" t="s">
        <v>160</v>
      </c>
      <c r="AT167" s="22" t="s">
        <v>155</v>
      </c>
      <c r="AU167" s="22" t="s">
        <v>83</v>
      </c>
      <c r="AY167" s="22" t="s">
        <v>153</v>
      </c>
      <c r="BE167" s="230">
        <f>IF(N167="základní",J167,0)</f>
        <v>0</v>
      </c>
      <c r="BF167" s="230">
        <f>IF(N167="snížená",J167,0)</f>
        <v>0</v>
      </c>
      <c r="BG167" s="230">
        <f>IF(N167="zákl. přenesená",J167,0)</f>
        <v>0</v>
      </c>
      <c r="BH167" s="230">
        <f>IF(N167="sníž. přenesená",J167,0)</f>
        <v>0</v>
      </c>
      <c r="BI167" s="230">
        <f>IF(N167="nulová",J167,0)</f>
        <v>0</v>
      </c>
      <c r="BJ167" s="22" t="s">
        <v>81</v>
      </c>
      <c r="BK167" s="230">
        <f>ROUND(I167*H167,2)</f>
        <v>0</v>
      </c>
      <c r="BL167" s="22" t="s">
        <v>160</v>
      </c>
      <c r="BM167" s="22" t="s">
        <v>315</v>
      </c>
    </row>
    <row r="168" s="1" customFormat="1">
      <c r="B168" s="44"/>
      <c r="C168" s="72"/>
      <c r="D168" s="231" t="s">
        <v>162</v>
      </c>
      <c r="E168" s="72"/>
      <c r="F168" s="232" t="s">
        <v>316</v>
      </c>
      <c r="G168" s="72"/>
      <c r="H168" s="72"/>
      <c r="I168" s="189"/>
      <c r="J168" s="72"/>
      <c r="K168" s="72"/>
      <c r="L168" s="70"/>
      <c r="M168" s="233"/>
      <c r="N168" s="45"/>
      <c r="O168" s="45"/>
      <c r="P168" s="45"/>
      <c r="Q168" s="45"/>
      <c r="R168" s="45"/>
      <c r="S168" s="45"/>
      <c r="T168" s="93"/>
      <c r="AT168" s="22" t="s">
        <v>162</v>
      </c>
      <c r="AU168" s="22" t="s">
        <v>83</v>
      </c>
    </row>
    <row r="169" s="11" customFormat="1">
      <c r="B169" s="234"/>
      <c r="C169" s="235"/>
      <c r="D169" s="231" t="s">
        <v>181</v>
      </c>
      <c r="E169" s="236" t="s">
        <v>21</v>
      </c>
      <c r="F169" s="237" t="s">
        <v>317</v>
      </c>
      <c r="G169" s="235"/>
      <c r="H169" s="238">
        <v>90.272000000000006</v>
      </c>
      <c r="I169" s="239"/>
      <c r="J169" s="235"/>
      <c r="K169" s="235"/>
      <c r="L169" s="240"/>
      <c r="M169" s="241"/>
      <c r="N169" s="242"/>
      <c r="O169" s="242"/>
      <c r="P169" s="242"/>
      <c r="Q169" s="242"/>
      <c r="R169" s="242"/>
      <c r="S169" s="242"/>
      <c r="T169" s="243"/>
      <c r="AT169" s="244" t="s">
        <v>181</v>
      </c>
      <c r="AU169" s="244" t="s">
        <v>83</v>
      </c>
      <c r="AV169" s="11" t="s">
        <v>83</v>
      </c>
      <c r="AW169" s="11" t="s">
        <v>37</v>
      </c>
      <c r="AX169" s="11" t="s">
        <v>73</v>
      </c>
      <c r="AY169" s="244" t="s">
        <v>153</v>
      </c>
    </row>
    <row r="170" s="12" customFormat="1">
      <c r="B170" s="245"/>
      <c r="C170" s="246"/>
      <c r="D170" s="231" t="s">
        <v>181</v>
      </c>
      <c r="E170" s="247" t="s">
        <v>21</v>
      </c>
      <c r="F170" s="248" t="s">
        <v>183</v>
      </c>
      <c r="G170" s="246"/>
      <c r="H170" s="249">
        <v>90.272000000000006</v>
      </c>
      <c r="I170" s="250"/>
      <c r="J170" s="246"/>
      <c r="K170" s="246"/>
      <c r="L170" s="251"/>
      <c r="M170" s="252"/>
      <c r="N170" s="253"/>
      <c r="O170" s="253"/>
      <c r="P170" s="253"/>
      <c r="Q170" s="253"/>
      <c r="R170" s="253"/>
      <c r="S170" s="253"/>
      <c r="T170" s="254"/>
      <c r="AT170" s="255" t="s">
        <v>181</v>
      </c>
      <c r="AU170" s="255" t="s">
        <v>83</v>
      </c>
      <c r="AV170" s="12" t="s">
        <v>160</v>
      </c>
      <c r="AW170" s="12" t="s">
        <v>37</v>
      </c>
      <c r="AX170" s="12" t="s">
        <v>81</v>
      </c>
      <c r="AY170" s="255" t="s">
        <v>153</v>
      </c>
    </row>
    <row r="171" s="1" customFormat="1" ht="38.25" customHeight="1">
      <c r="B171" s="44"/>
      <c r="C171" s="219" t="s">
        <v>318</v>
      </c>
      <c r="D171" s="219" t="s">
        <v>155</v>
      </c>
      <c r="E171" s="220" t="s">
        <v>319</v>
      </c>
      <c r="F171" s="221" t="s">
        <v>320</v>
      </c>
      <c r="G171" s="222" t="s">
        <v>158</v>
      </c>
      <c r="H171" s="223">
        <v>451.36000000000001</v>
      </c>
      <c r="I171" s="224"/>
      <c r="J171" s="225">
        <f>ROUND(I171*H171,2)</f>
        <v>0</v>
      </c>
      <c r="K171" s="221" t="s">
        <v>159</v>
      </c>
      <c r="L171" s="70"/>
      <c r="M171" s="226" t="s">
        <v>21</v>
      </c>
      <c r="N171" s="227" t="s">
        <v>44</v>
      </c>
      <c r="O171" s="45"/>
      <c r="P171" s="228">
        <f>O171*H171</f>
        <v>0</v>
      </c>
      <c r="Q171" s="228">
        <v>0</v>
      </c>
      <c r="R171" s="228">
        <f>Q171*H171</f>
        <v>0</v>
      </c>
      <c r="S171" s="228">
        <v>0</v>
      </c>
      <c r="T171" s="229">
        <f>S171*H171</f>
        <v>0</v>
      </c>
      <c r="AR171" s="22" t="s">
        <v>160</v>
      </c>
      <c r="AT171" s="22" t="s">
        <v>155</v>
      </c>
      <c r="AU171" s="22" t="s">
        <v>83</v>
      </c>
      <c r="AY171" s="22" t="s">
        <v>153</v>
      </c>
      <c r="BE171" s="230">
        <f>IF(N171="základní",J171,0)</f>
        <v>0</v>
      </c>
      <c r="BF171" s="230">
        <f>IF(N171="snížená",J171,0)</f>
        <v>0</v>
      </c>
      <c r="BG171" s="230">
        <f>IF(N171="zákl. přenesená",J171,0)</f>
        <v>0</v>
      </c>
      <c r="BH171" s="230">
        <f>IF(N171="sníž. přenesená",J171,0)</f>
        <v>0</v>
      </c>
      <c r="BI171" s="230">
        <f>IF(N171="nulová",J171,0)</f>
        <v>0</v>
      </c>
      <c r="BJ171" s="22" t="s">
        <v>81</v>
      </c>
      <c r="BK171" s="230">
        <f>ROUND(I171*H171,2)</f>
        <v>0</v>
      </c>
      <c r="BL171" s="22" t="s">
        <v>160</v>
      </c>
      <c r="BM171" s="22" t="s">
        <v>321</v>
      </c>
    </row>
    <row r="172" s="1" customFormat="1">
      <c r="B172" s="44"/>
      <c r="C172" s="72"/>
      <c r="D172" s="231" t="s">
        <v>162</v>
      </c>
      <c r="E172" s="72"/>
      <c r="F172" s="232" t="s">
        <v>316</v>
      </c>
      <c r="G172" s="72"/>
      <c r="H172" s="72"/>
      <c r="I172" s="189"/>
      <c r="J172" s="72"/>
      <c r="K172" s="72"/>
      <c r="L172" s="70"/>
      <c r="M172" s="233"/>
      <c r="N172" s="45"/>
      <c r="O172" s="45"/>
      <c r="P172" s="45"/>
      <c r="Q172" s="45"/>
      <c r="R172" s="45"/>
      <c r="S172" s="45"/>
      <c r="T172" s="93"/>
      <c r="AT172" s="22" t="s">
        <v>162</v>
      </c>
      <c r="AU172" s="22" t="s">
        <v>83</v>
      </c>
    </row>
    <row r="173" s="11" customFormat="1">
      <c r="B173" s="234"/>
      <c r="C173" s="235"/>
      <c r="D173" s="231" t="s">
        <v>181</v>
      </c>
      <c r="E173" s="236" t="s">
        <v>21</v>
      </c>
      <c r="F173" s="237" t="s">
        <v>322</v>
      </c>
      <c r="G173" s="235"/>
      <c r="H173" s="238">
        <v>451.36000000000001</v>
      </c>
      <c r="I173" s="239"/>
      <c r="J173" s="235"/>
      <c r="K173" s="235"/>
      <c r="L173" s="240"/>
      <c r="M173" s="241"/>
      <c r="N173" s="242"/>
      <c r="O173" s="242"/>
      <c r="P173" s="242"/>
      <c r="Q173" s="242"/>
      <c r="R173" s="242"/>
      <c r="S173" s="242"/>
      <c r="T173" s="243"/>
      <c r="AT173" s="244" t="s">
        <v>181</v>
      </c>
      <c r="AU173" s="244" t="s">
        <v>83</v>
      </c>
      <c r="AV173" s="11" t="s">
        <v>83</v>
      </c>
      <c r="AW173" s="11" t="s">
        <v>37</v>
      </c>
      <c r="AX173" s="11" t="s">
        <v>81</v>
      </c>
      <c r="AY173" s="244" t="s">
        <v>153</v>
      </c>
    </row>
    <row r="174" s="1" customFormat="1" ht="38.25" customHeight="1">
      <c r="B174" s="44"/>
      <c r="C174" s="219" t="s">
        <v>323</v>
      </c>
      <c r="D174" s="219" t="s">
        <v>155</v>
      </c>
      <c r="E174" s="220" t="s">
        <v>324</v>
      </c>
      <c r="F174" s="221" t="s">
        <v>325</v>
      </c>
      <c r="G174" s="222" t="s">
        <v>158</v>
      </c>
      <c r="H174" s="223">
        <v>90.272000000000006</v>
      </c>
      <c r="I174" s="224"/>
      <c r="J174" s="225">
        <f>ROUND(I174*H174,2)</f>
        <v>0</v>
      </c>
      <c r="K174" s="221" t="s">
        <v>159</v>
      </c>
      <c r="L174" s="70"/>
      <c r="M174" s="226" t="s">
        <v>21</v>
      </c>
      <c r="N174" s="227" t="s">
        <v>44</v>
      </c>
      <c r="O174" s="45"/>
      <c r="P174" s="228">
        <f>O174*H174</f>
        <v>0</v>
      </c>
      <c r="Q174" s="228">
        <v>0</v>
      </c>
      <c r="R174" s="228">
        <f>Q174*H174</f>
        <v>0</v>
      </c>
      <c r="S174" s="228">
        <v>0</v>
      </c>
      <c r="T174" s="229">
        <f>S174*H174</f>
        <v>0</v>
      </c>
      <c r="AR174" s="22" t="s">
        <v>160</v>
      </c>
      <c r="AT174" s="22" t="s">
        <v>155</v>
      </c>
      <c r="AU174" s="22" t="s">
        <v>83</v>
      </c>
      <c r="AY174" s="22" t="s">
        <v>153</v>
      </c>
      <c r="BE174" s="230">
        <f>IF(N174="základní",J174,0)</f>
        <v>0</v>
      </c>
      <c r="BF174" s="230">
        <f>IF(N174="snížená",J174,0)</f>
        <v>0</v>
      </c>
      <c r="BG174" s="230">
        <f>IF(N174="zákl. přenesená",J174,0)</f>
        <v>0</v>
      </c>
      <c r="BH174" s="230">
        <f>IF(N174="sníž. přenesená",J174,0)</f>
        <v>0</v>
      </c>
      <c r="BI174" s="230">
        <f>IF(N174="nulová",J174,0)</f>
        <v>0</v>
      </c>
      <c r="BJ174" s="22" t="s">
        <v>81</v>
      </c>
      <c r="BK174" s="230">
        <f>ROUND(I174*H174,2)</f>
        <v>0</v>
      </c>
      <c r="BL174" s="22" t="s">
        <v>160</v>
      </c>
      <c r="BM174" s="22" t="s">
        <v>326</v>
      </c>
    </row>
    <row r="175" s="1" customFormat="1">
      <c r="B175" s="44"/>
      <c r="C175" s="72"/>
      <c r="D175" s="231" t="s">
        <v>162</v>
      </c>
      <c r="E175" s="72"/>
      <c r="F175" s="232" t="s">
        <v>316</v>
      </c>
      <c r="G175" s="72"/>
      <c r="H175" s="72"/>
      <c r="I175" s="189"/>
      <c r="J175" s="72"/>
      <c r="K175" s="72"/>
      <c r="L175" s="70"/>
      <c r="M175" s="233"/>
      <c r="N175" s="45"/>
      <c r="O175" s="45"/>
      <c r="P175" s="45"/>
      <c r="Q175" s="45"/>
      <c r="R175" s="45"/>
      <c r="S175" s="45"/>
      <c r="T175" s="93"/>
      <c r="AT175" s="22" t="s">
        <v>162</v>
      </c>
      <c r="AU175" s="22" t="s">
        <v>83</v>
      </c>
    </row>
    <row r="176" s="11" customFormat="1">
      <c r="B176" s="234"/>
      <c r="C176" s="235"/>
      <c r="D176" s="231" t="s">
        <v>181</v>
      </c>
      <c r="E176" s="236" t="s">
        <v>21</v>
      </c>
      <c r="F176" s="237" t="s">
        <v>317</v>
      </c>
      <c r="G176" s="235"/>
      <c r="H176" s="238">
        <v>90.272000000000006</v>
      </c>
      <c r="I176" s="239"/>
      <c r="J176" s="235"/>
      <c r="K176" s="235"/>
      <c r="L176" s="240"/>
      <c r="M176" s="241"/>
      <c r="N176" s="242"/>
      <c r="O176" s="242"/>
      <c r="P176" s="242"/>
      <c r="Q176" s="242"/>
      <c r="R176" s="242"/>
      <c r="S176" s="242"/>
      <c r="T176" s="243"/>
      <c r="AT176" s="244" t="s">
        <v>181</v>
      </c>
      <c r="AU176" s="244" t="s">
        <v>83</v>
      </c>
      <c r="AV176" s="11" t="s">
        <v>83</v>
      </c>
      <c r="AW176" s="11" t="s">
        <v>37</v>
      </c>
      <c r="AX176" s="11" t="s">
        <v>73</v>
      </c>
      <c r="AY176" s="244" t="s">
        <v>153</v>
      </c>
    </row>
    <row r="177" s="12" customFormat="1">
      <c r="B177" s="245"/>
      <c r="C177" s="246"/>
      <c r="D177" s="231" t="s">
        <v>181</v>
      </c>
      <c r="E177" s="247" t="s">
        <v>21</v>
      </c>
      <c r="F177" s="248" t="s">
        <v>183</v>
      </c>
      <c r="G177" s="246"/>
      <c r="H177" s="249">
        <v>90.272000000000006</v>
      </c>
      <c r="I177" s="250"/>
      <c r="J177" s="246"/>
      <c r="K177" s="246"/>
      <c r="L177" s="251"/>
      <c r="M177" s="252"/>
      <c r="N177" s="253"/>
      <c r="O177" s="253"/>
      <c r="P177" s="253"/>
      <c r="Q177" s="253"/>
      <c r="R177" s="253"/>
      <c r="S177" s="253"/>
      <c r="T177" s="254"/>
      <c r="AT177" s="255" t="s">
        <v>181</v>
      </c>
      <c r="AU177" s="255" t="s">
        <v>83</v>
      </c>
      <c r="AV177" s="12" t="s">
        <v>160</v>
      </c>
      <c r="AW177" s="12" t="s">
        <v>37</v>
      </c>
      <c r="AX177" s="12" t="s">
        <v>81</v>
      </c>
      <c r="AY177" s="255" t="s">
        <v>153</v>
      </c>
    </row>
    <row r="178" s="1" customFormat="1" ht="25.5" customHeight="1">
      <c r="B178" s="44"/>
      <c r="C178" s="219" t="s">
        <v>327</v>
      </c>
      <c r="D178" s="219" t="s">
        <v>155</v>
      </c>
      <c r="E178" s="220" t="s">
        <v>328</v>
      </c>
      <c r="F178" s="221" t="s">
        <v>329</v>
      </c>
      <c r="G178" s="222" t="s">
        <v>192</v>
      </c>
      <c r="H178" s="223">
        <v>24.692</v>
      </c>
      <c r="I178" s="224"/>
      <c r="J178" s="225">
        <f>ROUND(I178*H178,2)</f>
        <v>0</v>
      </c>
      <c r="K178" s="221" t="s">
        <v>159</v>
      </c>
      <c r="L178" s="70"/>
      <c r="M178" s="226" t="s">
        <v>21</v>
      </c>
      <c r="N178" s="227" t="s">
        <v>44</v>
      </c>
      <c r="O178" s="45"/>
      <c r="P178" s="228">
        <f>O178*H178</f>
        <v>0</v>
      </c>
      <c r="Q178" s="228">
        <v>0</v>
      </c>
      <c r="R178" s="228">
        <f>Q178*H178</f>
        <v>0</v>
      </c>
      <c r="S178" s="228">
        <v>0</v>
      </c>
      <c r="T178" s="229">
        <f>S178*H178</f>
        <v>0</v>
      </c>
      <c r="AR178" s="22" t="s">
        <v>160</v>
      </c>
      <c r="AT178" s="22" t="s">
        <v>155</v>
      </c>
      <c r="AU178" s="22" t="s">
        <v>83</v>
      </c>
      <c r="AY178" s="22" t="s">
        <v>153</v>
      </c>
      <c r="BE178" s="230">
        <f>IF(N178="základní",J178,0)</f>
        <v>0</v>
      </c>
      <c r="BF178" s="230">
        <f>IF(N178="snížená",J178,0)</f>
        <v>0</v>
      </c>
      <c r="BG178" s="230">
        <f>IF(N178="zákl. přenesená",J178,0)</f>
        <v>0</v>
      </c>
      <c r="BH178" s="230">
        <f>IF(N178="sníž. přenesená",J178,0)</f>
        <v>0</v>
      </c>
      <c r="BI178" s="230">
        <f>IF(N178="nulová",J178,0)</f>
        <v>0</v>
      </c>
      <c r="BJ178" s="22" t="s">
        <v>81</v>
      </c>
      <c r="BK178" s="230">
        <f>ROUND(I178*H178,2)</f>
        <v>0</v>
      </c>
      <c r="BL178" s="22" t="s">
        <v>160</v>
      </c>
      <c r="BM178" s="22" t="s">
        <v>330</v>
      </c>
    </row>
    <row r="179" s="1" customFormat="1">
      <c r="B179" s="44"/>
      <c r="C179" s="72"/>
      <c r="D179" s="231" t="s">
        <v>162</v>
      </c>
      <c r="E179" s="72"/>
      <c r="F179" s="232" t="s">
        <v>331</v>
      </c>
      <c r="G179" s="72"/>
      <c r="H179" s="72"/>
      <c r="I179" s="189"/>
      <c r="J179" s="72"/>
      <c r="K179" s="72"/>
      <c r="L179" s="70"/>
      <c r="M179" s="233"/>
      <c r="N179" s="45"/>
      <c r="O179" s="45"/>
      <c r="P179" s="45"/>
      <c r="Q179" s="45"/>
      <c r="R179" s="45"/>
      <c r="S179" s="45"/>
      <c r="T179" s="93"/>
      <c r="AT179" s="22" t="s">
        <v>162</v>
      </c>
      <c r="AU179" s="22" t="s">
        <v>83</v>
      </c>
    </row>
    <row r="180" s="11" customFormat="1">
      <c r="B180" s="234"/>
      <c r="C180" s="235"/>
      <c r="D180" s="231" t="s">
        <v>181</v>
      </c>
      <c r="E180" s="236" t="s">
        <v>21</v>
      </c>
      <c r="F180" s="237" t="s">
        <v>332</v>
      </c>
      <c r="G180" s="235"/>
      <c r="H180" s="238">
        <v>24.692</v>
      </c>
      <c r="I180" s="239"/>
      <c r="J180" s="235"/>
      <c r="K180" s="235"/>
      <c r="L180" s="240"/>
      <c r="M180" s="241"/>
      <c r="N180" s="242"/>
      <c r="O180" s="242"/>
      <c r="P180" s="242"/>
      <c r="Q180" s="242"/>
      <c r="R180" s="242"/>
      <c r="S180" s="242"/>
      <c r="T180" s="243"/>
      <c r="AT180" s="244" t="s">
        <v>181</v>
      </c>
      <c r="AU180" s="244" t="s">
        <v>83</v>
      </c>
      <c r="AV180" s="11" t="s">
        <v>83</v>
      </c>
      <c r="AW180" s="11" t="s">
        <v>37</v>
      </c>
      <c r="AX180" s="11" t="s">
        <v>81</v>
      </c>
      <c r="AY180" s="244" t="s">
        <v>153</v>
      </c>
    </row>
    <row r="181" s="1" customFormat="1" ht="25.5" customHeight="1">
      <c r="B181" s="44"/>
      <c r="C181" s="219" t="s">
        <v>333</v>
      </c>
      <c r="D181" s="219" t="s">
        <v>155</v>
      </c>
      <c r="E181" s="220" t="s">
        <v>334</v>
      </c>
      <c r="F181" s="221" t="s">
        <v>335</v>
      </c>
      <c r="G181" s="222" t="s">
        <v>158</v>
      </c>
      <c r="H181" s="223">
        <v>90.272000000000006</v>
      </c>
      <c r="I181" s="224"/>
      <c r="J181" s="225">
        <f>ROUND(I181*H181,2)</f>
        <v>0</v>
      </c>
      <c r="K181" s="221" t="s">
        <v>159</v>
      </c>
      <c r="L181" s="70"/>
      <c r="M181" s="226" t="s">
        <v>21</v>
      </c>
      <c r="N181" s="227" t="s">
        <v>44</v>
      </c>
      <c r="O181" s="45"/>
      <c r="P181" s="228">
        <f>O181*H181</f>
        <v>0</v>
      </c>
      <c r="Q181" s="228">
        <v>0</v>
      </c>
      <c r="R181" s="228">
        <f>Q181*H181</f>
        <v>0</v>
      </c>
      <c r="S181" s="228">
        <v>0</v>
      </c>
      <c r="T181" s="229">
        <f>S181*H181</f>
        <v>0</v>
      </c>
      <c r="AR181" s="22" t="s">
        <v>160</v>
      </c>
      <c r="AT181" s="22" t="s">
        <v>155</v>
      </c>
      <c r="AU181" s="22" t="s">
        <v>83</v>
      </c>
      <c r="AY181" s="22" t="s">
        <v>153</v>
      </c>
      <c r="BE181" s="230">
        <f>IF(N181="základní",J181,0)</f>
        <v>0</v>
      </c>
      <c r="BF181" s="230">
        <f>IF(N181="snížená",J181,0)</f>
        <v>0</v>
      </c>
      <c r="BG181" s="230">
        <f>IF(N181="zákl. přenesená",J181,0)</f>
        <v>0</v>
      </c>
      <c r="BH181" s="230">
        <f>IF(N181="sníž. přenesená",J181,0)</f>
        <v>0</v>
      </c>
      <c r="BI181" s="230">
        <f>IF(N181="nulová",J181,0)</f>
        <v>0</v>
      </c>
      <c r="BJ181" s="22" t="s">
        <v>81</v>
      </c>
      <c r="BK181" s="230">
        <f>ROUND(I181*H181,2)</f>
        <v>0</v>
      </c>
      <c r="BL181" s="22" t="s">
        <v>160</v>
      </c>
      <c r="BM181" s="22" t="s">
        <v>336</v>
      </c>
    </row>
    <row r="182" s="1" customFormat="1">
      <c r="B182" s="44"/>
      <c r="C182" s="72"/>
      <c r="D182" s="231" t="s">
        <v>162</v>
      </c>
      <c r="E182" s="72"/>
      <c r="F182" s="232" t="s">
        <v>337</v>
      </c>
      <c r="G182" s="72"/>
      <c r="H182" s="72"/>
      <c r="I182" s="189"/>
      <c r="J182" s="72"/>
      <c r="K182" s="72"/>
      <c r="L182" s="70"/>
      <c r="M182" s="233"/>
      <c r="N182" s="45"/>
      <c r="O182" s="45"/>
      <c r="P182" s="45"/>
      <c r="Q182" s="45"/>
      <c r="R182" s="45"/>
      <c r="S182" s="45"/>
      <c r="T182" s="93"/>
      <c r="AT182" s="22" t="s">
        <v>162</v>
      </c>
      <c r="AU182" s="22" t="s">
        <v>83</v>
      </c>
    </row>
    <row r="183" s="11" customFormat="1">
      <c r="B183" s="234"/>
      <c r="C183" s="235"/>
      <c r="D183" s="231" t="s">
        <v>181</v>
      </c>
      <c r="E183" s="236" t="s">
        <v>21</v>
      </c>
      <c r="F183" s="237" t="s">
        <v>317</v>
      </c>
      <c r="G183" s="235"/>
      <c r="H183" s="238">
        <v>90.272000000000006</v>
      </c>
      <c r="I183" s="239"/>
      <c r="J183" s="235"/>
      <c r="K183" s="235"/>
      <c r="L183" s="240"/>
      <c r="M183" s="241"/>
      <c r="N183" s="242"/>
      <c r="O183" s="242"/>
      <c r="P183" s="242"/>
      <c r="Q183" s="242"/>
      <c r="R183" s="242"/>
      <c r="S183" s="242"/>
      <c r="T183" s="243"/>
      <c r="AT183" s="244" t="s">
        <v>181</v>
      </c>
      <c r="AU183" s="244" t="s">
        <v>83</v>
      </c>
      <c r="AV183" s="11" t="s">
        <v>83</v>
      </c>
      <c r="AW183" s="11" t="s">
        <v>37</v>
      </c>
      <c r="AX183" s="11" t="s">
        <v>73</v>
      </c>
      <c r="AY183" s="244" t="s">
        <v>153</v>
      </c>
    </row>
    <row r="184" s="12" customFormat="1">
      <c r="B184" s="245"/>
      <c r="C184" s="246"/>
      <c r="D184" s="231" t="s">
        <v>181</v>
      </c>
      <c r="E184" s="247" t="s">
        <v>21</v>
      </c>
      <c r="F184" s="248" t="s">
        <v>183</v>
      </c>
      <c r="G184" s="246"/>
      <c r="H184" s="249">
        <v>90.272000000000006</v>
      </c>
      <c r="I184" s="250"/>
      <c r="J184" s="246"/>
      <c r="K184" s="246"/>
      <c r="L184" s="251"/>
      <c r="M184" s="252"/>
      <c r="N184" s="253"/>
      <c r="O184" s="253"/>
      <c r="P184" s="253"/>
      <c r="Q184" s="253"/>
      <c r="R184" s="253"/>
      <c r="S184" s="253"/>
      <c r="T184" s="254"/>
      <c r="AT184" s="255" t="s">
        <v>181</v>
      </c>
      <c r="AU184" s="255" t="s">
        <v>83</v>
      </c>
      <c r="AV184" s="12" t="s">
        <v>160</v>
      </c>
      <c r="AW184" s="12" t="s">
        <v>37</v>
      </c>
      <c r="AX184" s="12" t="s">
        <v>81</v>
      </c>
      <c r="AY184" s="255" t="s">
        <v>153</v>
      </c>
    </row>
    <row r="185" s="1" customFormat="1" ht="38.25" customHeight="1">
      <c r="B185" s="44"/>
      <c r="C185" s="219" t="s">
        <v>338</v>
      </c>
      <c r="D185" s="219" t="s">
        <v>155</v>
      </c>
      <c r="E185" s="220" t="s">
        <v>339</v>
      </c>
      <c r="F185" s="221" t="s">
        <v>340</v>
      </c>
      <c r="G185" s="222" t="s">
        <v>158</v>
      </c>
      <c r="H185" s="223">
        <v>90.272000000000006</v>
      </c>
      <c r="I185" s="224"/>
      <c r="J185" s="225">
        <f>ROUND(I185*H185,2)</f>
        <v>0</v>
      </c>
      <c r="K185" s="221" t="s">
        <v>159</v>
      </c>
      <c r="L185" s="70"/>
      <c r="M185" s="226" t="s">
        <v>21</v>
      </c>
      <c r="N185" s="227" t="s">
        <v>44</v>
      </c>
      <c r="O185" s="45"/>
      <c r="P185" s="228">
        <f>O185*H185</f>
        <v>0</v>
      </c>
      <c r="Q185" s="228">
        <v>0</v>
      </c>
      <c r="R185" s="228">
        <f>Q185*H185</f>
        <v>0</v>
      </c>
      <c r="S185" s="228">
        <v>0</v>
      </c>
      <c r="T185" s="229">
        <f>S185*H185</f>
        <v>0</v>
      </c>
      <c r="AR185" s="22" t="s">
        <v>160</v>
      </c>
      <c r="AT185" s="22" t="s">
        <v>155</v>
      </c>
      <c r="AU185" s="22" t="s">
        <v>83</v>
      </c>
      <c r="AY185" s="22" t="s">
        <v>153</v>
      </c>
      <c r="BE185" s="230">
        <f>IF(N185="základní",J185,0)</f>
        <v>0</v>
      </c>
      <c r="BF185" s="230">
        <f>IF(N185="snížená",J185,0)</f>
        <v>0</v>
      </c>
      <c r="BG185" s="230">
        <f>IF(N185="zákl. přenesená",J185,0)</f>
        <v>0</v>
      </c>
      <c r="BH185" s="230">
        <f>IF(N185="sníž. přenesená",J185,0)</f>
        <v>0</v>
      </c>
      <c r="BI185" s="230">
        <f>IF(N185="nulová",J185,0)</f>
        <v>0</v>
      </c>
      <c r="BJ185" s="22" t="s">
        <v>81</v>
      </c>
      <c r="BK185" s="230">
        <f>ROUND(I185*H185,2)</f>
        <v>0</v>
      </c>
      <c r="BL185" s="22" t="s">
        <v>160</v>
      </c>
      <c r="BM185" s="22" t="s">
        <v>341</v>
      </c>
    </row>
    <row r="186" s="1" customFormat="1">
      <c r="B186" s="44"/>
      <c r="C186" s="72"/>
      <c r="D186" s="231" t="s">
        <v>162</v>
      </c>
      <c r="E186" s="72"/>
      <c r="F186" s="232" t="s">
        <v>337</v>
      </c>
      <c r="G186" s="72"/>
      <c r="H186" s="72"/>
      <c r="I186" s="189"/>
      <c r="J186" s="72"/>
      <c r="K186" s="72"/>
      <c r="L186" s="70"/>
      <c r="M186" s="233"/>
      <c r="N186" s="45"/>
      <c r="O186" s="45"/>
      <c r="P186" s="45"/>
      <c r="Q186" s="45"/>
      <c r="R186" s="45"/>
      <c r="S186" s="45"/>
      <c r="T186" s="93"/>
      <c r="AT186" s="22" t="s">
        <v>162</v>
      </c>
      <c r="AU186" s="22" t="s">
        <v>83</v>
      </c>
    </row>
    <row r="187" s="11" customFormat="1">
      <c r="B187" s="234"/>
      <c r="C187" s="235"/>
      <c r="D187" s="231" t="s">
        <v>181</v>
      </c>
      <c r="E187" s="236" t="s">
        <v>21</v>
      </c>
      <c r="F187" s="237" t="s">
        <v>317</v>
      </c>
      <c r="G187" s="235"/>
      <c r="H187" s="238">
        <v>90.272000000000006</v>
      </c>
      <c r="I187" s="239"/>
      <c r="J187" s="235"/>
      <c r="K187" s="235"/>
      <c r="L187" s="240"/>
      <c r="M187" s="241"/>
      <c r="N187" s="242"/>
      <c r="O187" s="242"/>
      <c r="P187" s="242"/>
      <c r="Q187" s="242"/>
      <c r="R187" s="242"/>
      <c r="S187" s="242"/>
      <c r="T187" s="243"/>
      <c r="AT187" s="244" t="s">
        <v>181</v>
      </c>
      <c r="AU187" s="244" t="s">
        <v>83</v>
      </c>
      <c r="AV187" s="11" t="s">
        <v>83</v>
      </c>
      <c r="AW187" s="11" t="s">
        <v>37</v>
      </c>
      <c r="AX187" s="11" t="s">
        <v>73</v>
      </c>
      <c r="AY187" s="244" t="s">
        <v>153</v>
      </c>
    </row>
    <row r="188" s="12" customFormat="1">
      <c r="B188" s="245"/>
      <c r="C188" s="246"/>
      <c r="D188" s="231" t="s">
        <v>181</v>
      </c>
      <c r="E188" s="247" t="s">
        <v>21</v>
      </c>
      <c r="F188" s="248" t="s">
        <v>183</v>
      </c>
      <c r="G188" s="246"/>
      <c r="H188" s="249">
        <v>90.272000000000006</v>
      </c>
      <c r="I188" s="250"/>
      <c r="J188" s="246"/>
      <c r="K188" s="246"/>
      <c r="L188" s="251"/>
      <c r="M188" s="252"/>
      <c r="N188" s="253"/>
      <c r="O188" s="253"/>
      <c r="P188" s="253"/>
      <c r="Q188" s="253"/>
      <c r="R188" s="253"/>
      <c r="S188" s="253"/>
      <c r="T188" s="254"/>
      <c r="AT188" s="255" t="s">
        <v>181</v>
      </c>
      <c r="AU188" s="255" t="s">
        <v>83</v>
      </c>
      <c r="AV188" s="12" t="s">
        <v>160</v>
      </c>
      <c r="AW188" s="12" t="s">
        <v>37</v>
      </c>
      <c r="AX188" s="12" t="s">
        <v>81</v>
      </c>
      <c r="AY188" s="255" t="s">
        <v>153</v>
      </c>
    </row>
    <row r="189" s="1" customFormat="1" ht="38.25" customHeight="1">
      <c r="B189" s="44"/>
      <c r="C189" s="219" t="s">
        <v>342</v>
      </c>
      <c r="D189" s="219" t="s">
        <v>155</v>
      </c>
      <c r="E189" s="220" t="s">
        <v>343</v>
      </c>
      <c r="F189" s="221" t="s">
        <v>344</v>
      </c>
      <c r="G189" s="222" t="s">
        <v>158</v>
      </c>
      <c r="H189" s="223">
        <v>451.36000000000001</v>
      </c>
      <c r="I189" s="224"/>
      <c r="J189" s="225">
        <f>ROUND(I189*H189,2)</f>
        <v>0</v>
      </c>
      <c r="K189" s="221" t="s">
        <v>159</v>
      </c>
      <c r="L189" s="70"/>
      <c r="M189" s="226" t="s">
        <v>21</v>
      </c>
      <c r="N189" s="227" t="s">
        <v>44</v>
      </c>
      <c r="O189" s="45"/>
      <c r="P189" s="228">
        <f>O189*H189</f>
        <v>0</v>
      </c>
      <c r="Q189" s="228">
        <v>0</v>
      </c>
      <c r="R189" s="228">
        <f>Q189*H189</f>
        <v>0</v>
      </c>
      <c r="S189" s="228">
        <v>0</v>
      </c>
      <c r="T189" s="229">
        <f>S189*H189</f>
        <v>0</v>
      </c>
      <c r="AR189" s="22" t="s">
        <v>160</v>
      </c>
      <c r="AT189" s="22" t="s">
        <v>155</v>
      </c>
      <c r="AU189" s="22" t="s">
        <v>83</v>
      </c>
      <c r="AY189" s="22" t="s">
        <v>153</v>
      </c>
      <c r="BE189" s="230">
        <f>IF(N189="základní",J189,0)</f>
        <v>0</v>
      </c>
      <c r="BF189" s="230">
        <f>IF(N189="snížená",J189,0)</f>
        <v>0</v>
      </c>
      <c r="BG189" s="230">
        <f>IF(N189="zákl. přenesená",J189,0)</f>
        <v>0</v>
      </c>
      <c r="BH189" s="230">
        <f>IF(N189="sníž. přenesená",J189,0)</f>
        <v>0</v>
      </c>
      <c r="BI189" s="230">
        <f>IF(N189="nulová",J189,0)</f>
        <v>0</v>
      </c>
      <c r="BJ189" s="22" t="s">
        <v>81</v>
      </c>
      <c r="BK189" s="230">
        <f>ROUND(I189*H189,2)</f>
        <v>0</v>
      </c>
      <c r="BL189" s="22" t="s">
        <v>160</v>
      </c>
      <c r="BM189" s="22" t="s">
        <v>345</v>
      </c>
    </row>
    <row r="190" s="1" customFormat="1">
      <c r="B190" s="44"/>
      <c r="C190" s="72"/>
      <c r="D190" s="231" t="s">
        <v>162</v>
      </c>
      <c r="E190" s="72"/>
      <c r="F190" s="232" t="s">
        <v>337</v>
      </c>
      <c r="G190" s="72"/>
      <c r="H190" s="72"/>
      <c r="I190" s="189"/>
      <c r="J190" s="72"/>
      <c r="K190" s="72"/>
      <c r="L190" s="70"/>
      <c r="M190" s="233"/>
      <c r="N190" s="45"/>
      <c r="O190" s="45"/>
      <c r="P190" s="45"/>
      <c r="Q190" s="45"/>
      <c r="R190" s="45"/>
      <c r="S190" s="45"/>
      <c r="T190" s="93"/>
      <c r="AT190" s="22" t="s">
        <v>162</v>
      </c>
      <c r="AU190" s="22" t="s">
        <v>83</v>
      </c>
    </row>
    <row r="191" s="11" customFormat="1">
      <c r="B191" s="234"/>
      <c r="C191" s="235"/>
      <c r="D191" s="231" t="s">
        <v>181</v>
      </c>
      <c r="E191" s="236" t="s">
        <v>21</v>
      </c>
      <c r="F191" s="237" t="s">
        <v>322</v>
      </c>
      <c r="G191" s="235"/>
      <c r="H191" s="238">
        <v>451.36000000000001</v>
      </c>
      <c r="I191" s="239"/>
      <c r="J191" s="235"/>
      <c r="K191" s="235"/>
      <c r="L191" s="240"/>
      <c r="M191" s="241"/>
      <c r="N191" s="242"/>
      <c r="O191" s="242"/>
      <c r="P191" s="242"/>
      <c r="Q191" s="242"/>
      <c r="R191" s="242"/>
      <c r="S191" s="242"/>
      <c r="T191" s="243"/>
      <c r="AT191" s="244" t="s">
        <v>181</v>
      </c>
      <c r="AU191" s="244" t="s">
        <v>83</v>
      </c>
      <c r="AV191" s="11" t="s">
        <v>83</v>
      </c>
      <c r="AW191" s="11" t="s">
        <v>37</v>
      </c>
      <c r="AX191" s="11" t="s">
        <v>73</v>
      </c>
      <c r="AY191" s="244" t="s">
        <v>153</v>
      </c>
    </row>
    <row r="192" s="12" customFormat="1">
      <c r="B192" s="245"/>
      <c r="C192" s="246"/>
      <c r="D192" s="231" t="s">
        <v>181</v>
      </c>
      <c r="E192" s="247" t="s">
        <v>21</v>
      </c>
      <c r="F192" s="248" t="s">
        <v>183</v>
      </c>
      <c r="G192" s="246"/>
      <c r="H192" s="249">
        <v>451.36000000000001</v>
      </c>
      <c r="I192" s="250"/>
      <c r="J192" s="246"/>
      <c r="K192" s="246"/>
      <c r="L192" s="251"/>
      <c r="M192" s="252"/>
      <c r="N192" s="253"/>
      <c r="O192" s="253"/>
      <c r="P192" s="253"/>
      <c r="Q192" s="253"/>
      <c r="R192" s="253"/>
      <c r="S192" s="253"/>
      <c r="T192" s="254"/>
      <c r="AT192" s="255" t="s">
        <v>181</v>
      </c>
      <c r="AU192" s="255" t="s">
        <v>83</v>
      </c>
      <c r="AV192" s="12" t="s">
        <v>160</v>
      </c>
      <c r="AW192" s="12" t="s">
        <v>37</v>
      </c>
      <c r="AX192" s="12" t="s">
        <v>81</v>
      </c>
      <c r="AY192" s="255" t="s">
        <v>153</v>
      </c>
    </row>
    <row r="193" s="1" customFormat="1" ht="25.5" customHeight="1">
      <c r="B193" s="44"/>
      <c r="C193" s="219" t="s">
        <v>346</v>
      </c>
      <c r="D193" s="219" t="s">
        <v>155</v>
      </c>
      <c r="E193" s="220" t="s">
        <v>347</v>
      </c>
      <c r="F193" s="221" t="s">
        <v>348</v>
      </c>
      <c r="G193" s="222" t="s">
        <v>192</v>
      </c>
      <c r="H193" s="223">
        <v>6.5839999999999996</v>
      </c>
      <c r="I193" s="224"/>
      <c r="J193" s="225">
        <f>ROUND(I193*H193,2)</f>
        <v>0</v>
      </c>
      <c r="K193" s="221" t="s">
        <v>159</v>
      </c>
      <c r="L193" s="70"/>
      <c r="M193" s="226" t="s">
        <v>21</v>
      </c>
      <c r="N193" s="227" t="s">
        <v>44</v>
      </c>
      <c r="O193" s="45"/>
      <c r="P193" s="228">
        <f>O193*H193</f>
        <v>0</v>
      </c>
      <c r="Q193" s="228">
        <v>0</v>
      </c>
      <c r="R193" s="228">
        <f>Q193*H193</f>
        <v>0</v>
      </c>
      <c r="S193" s="228">
        <v>0</v>
      </c>
      <c r="T193" s="229">
        <f>S193*H193</f>
        <v>0</v>
      </c>
      <c r="AR193" s="22" t="s">
        <v>160</v>
      </c>
      <c r="AT193" s="22" t="s">
        <v>155</v>
      </c>
      <c r="AU193" s="22" t="s">
        <v>83</v>
      </c>
      <c r="AY193" s="22" t="s">
        <v>153</v>
      </c>
      <c r="BE193" s="230">
        <f>IF(N193="základní",J193,0)</f>
        <v>0</v>
      </c>
      <c r="BF193" s="230">
        <f>IF(N193="snížená",J193,0)</f>
        <v>0</v>
      </c>
      <c r="BG193" s="230">
        <f>IF(N193="zákl. přenesená",J193,0)</f>
        <v>0</v>
      </c>
      <c r="BH193" s="230">
        <f>IF(N193="sníž. přenesená",J193,0)</f>
        <v>0</v>
      </c>
      <c r="BI193" s="230">
        <f>IF(N193="nulová",J193,0)</f>
        <v>0</v>
      </c>
      <c r="BJ193" s="22" t="s">
        <v>81</v>
      </c>
      <c r="BK193" s="230">
        <f>ROUND(I193*H193,2)</f>
        <v>0</v>
      </c>
      <c r="BL193" s="22" t="s">
        <v>160</v>
      </c>
      <c r="BM193" s="22" t="s">
        <v>349</v>
      </c>
    </row>
    <row r="194" s="1" customFormat="1">
      <c r="B194" s="44"/>
      <c r="C194" s="72"/>
      <c r="D194" s="231" t="s">
        <v>162</v>
      </c>
      <c r="E194" s="72"/>
      <c r="F194" s="232" t="s">
        <v>350</v>
      </c>
      <c r="G194" s="72"/>
      <c r="H194" s="72"/>
      <c r="I194" s="189"/>
      <c r="J194" s="72"/>
      <c r="K194" s="72"/>
      <c r="L194" s="70"/>
      <c r="M194" s="233"/>
      <c r="N194" s="45"/>
      <c r="O194" s="45"/>
      <c r="P194" s="45"/>
      <c r="Q194" s="45"/>
      <c r="R194" s="45"/>
      <c r="S194" s="45"/>
      <c r="T194" s="93"/>
      <c r="AT194" s="22" t="s">
        <v>162</v>
      </c>
      <c r="AU194" s="22" t="s">
        <v>83</v>
      </c>
    </row>
    <row r="195" s="11" customFormat="1">
      <c r="B195" s="234"/>
      <c r="C195" s="235"/>
      <c r="D195" s="231" t="s">
        <v>181</v>
      </c>
      <c r="E195" s="236" t="s">
        <v>21</v>
      </c>
      <c r="F195" s="237" t="s">
        <v>351</v>
      </c>
      <c r="G195" s="235"/>
      <c r="H195" s="238">
        <v>6.5839999999999996</v>
      </c>
      <c r="I195" s="239"/>
      <c r="J195" s="235"/>
      <c r="K195" s="235"/>
      <c r="L195" s="240"/>
      <c r="M195" s="241"/>
      <c r="N195" s="242"/>
      <c r="O195" s="242"/>
      <c r="P195" s="242"/>
      <c r="Q195" s="242"/>
      <c r="R195" s="242"/>
      <c r="S195" s="242"/>
      <c r="T195" s="243"/>
      <c r="AT195" s="244" t="s">
        <v>181</v>
      </c>
      <c r="AU195" s="244" t="s">
        <v>83</v>
      </c>
      <c r="AV195" s="11" t="s">
        <v>83</v>
      </c>
      <c r="AW195" s="11" t="s">
        <v>37</v>
      </c>
      <c r="AX195" s="11" t="s">
        <v>73</v>
      </c>
      <c r="AY195" s="244" t="s">
        <v>153</v>
      </c>
    </row>
    <row r="196" s="12" customFormat="1">
      <c r="B196" s="245"/>
      <c r="C196" s="246"/>
      <c r="D196" s="231" t="s">
        <v>181</v>
      </c>
      <c r="E196" s="247" t="s">
        <v>21</v>
      </c>
      <c r="F196" s="248" t="s">
        <v>183</v>
      </c>
      <c r="G196" s="246"/>
      <c r="H196" s="249">
        <v>6.5839999999999996</v>
      </c>
      <c r="I196" s="250"/>
      <c r="J196" s="246"/>
      <c r="K196" s="246"/>
      <c r="L196" s="251"/>
      <c r="M196" s="252"/>
      <c r="N196" s="253"/>
      <c r="O196" s="253"/>
      <c r="P196" s="253"/>
      <c r="Q196" s="253"/>
      <c r="R196" s="253"/>
      <c r="S196" s="253"/>
      <c r="T196" s="254"/>
      <c r="AT196" s="255" t="s">
        <v>181</v>
      </c>
      <c r="AU196" s="255" t="s">
        <v>83</v>
      </c>
      <c r="AV196" s="12" t="s">
        <v>160</v>
      </c>
      <c r="AW196" s="12" t="s">
        <v>37</v>
      </c>
      <c r="AX196" s="12" t="s">
        <v>81</v>
      </c>
      <c r="AY196" s="255" t="s">
        <v>153</v>
      </c>
    </row>
    <row r="197" s="10" customFormat="1" ht="29.88" customHeight="1">
      <c r="B197" s="203"/>
      <c r="C197" s="204"/>
      <c r="D197" s="205" t="s">
        <v>72</v>
      </c>
      <c r="E197" s="217" t="s">
        <v>176</v>
      </c>
      <c r="F197" s="217" t="s">
        <v>352</v>
      </c>
      <c r="G197" s="204"/>
      <c r="H197" s="204"/>
      <c r="I197" s="207"/>
      <c r="J197" s="218">
        <f>BK197</f>
        <v>0</v>
      </c>
      <c r="K197" s="204"/>
      <c r="L197" s="209"/>
      <c r="M197" s="210"/>
      <c r="N197" s="211"/>
      <c r="O197" s="211"/>
      <c r="P197" s="212">
        <f>SUM(P198:P228)</f>
        <v>0</v>
      </c>
      <c r="Q197" s="211"/>
      <c r="R197" s="212">
        <f>SUM(R198:R228)</f>
        <v>798.23381240000003</v>
      </c>
      <c r="S197" s="211"/>
      <c r="T197" s="213">
        <f>SUM(T198:T228)</f>
        <v>0</v>
      </c>
      <c r="AR197" s="214" t="s">
        <v>81</v>
      </c>
      <c r="AT197" s="215" t="s">
        <v>72</v>
      </c>
      <c r="AU197" s="215" t="s">
        <v>81</v>
      </c>
      <c r="AY197" s="214" t="s">
        <v>153</v>
      </c>
      <c r="BK197" s="216">
        <f>SUM(BK198:BK228)</f>
        <v>0</v>
      </c>
    </row>
    <row r="198" s="1" customFormat="1" ht="38.25" customHeight="1">
      <c r="B198" s="44"/>
      <c r="C198" s="219" t="s">
        <v>353</v>
      </c>
      <c r="D198" s="219" t="s">
        <v>155</v>
      </c>
      <c r="E198" s="220" t="s">
        <v>354</v>
      </c>
      <c r="F198" s="221" t="s">
        <v>355</v>
      </c>
      <c r="G198" s="222" t="s">
        <v>158</v>
      </c>
      <c r="H198" s="223">
        <v>6318.5</v>
      </c>
      <c r="I198" s="224"/>
      <c r="J198" s="225">
        <f>ROUND(I198*H198,2)</f>
        <v>0</v>
      </c>
      <c r="K198" s="221" t="s">
        <v>159</v>
      </c>
      <c r="L198" s="70"/>
      <c r="M198" s="226" t="s">
        <v>21</v>
      </c>
      <c r="N198" s="227" t="s">
        <v>44</v>
      </c>
      <c r="O198" s="45"/>
      <c r="P198" s="228">
        <f>O198*H198</f>
        <v>0</v>
      </c>
      <c r="Q198" s="228">
        <v>0</v>
      </c>
      <c r="R198" s="228">
        <f>Q198*H198</f>
        <v>0</v>
      </c>
      <c r="S198" s="228">
        <v>0</v>
      </c>
      <c r="T198" s="229">
        <f>S198*H198</f>
        <v>0</v>
      </c>
      <c r="AR198" s="22" t="s">
        <v>160</v>
      </c>
      <c r="AT198" s="22" t="s">
        <v>155</v>
      </c>
      <c r="AU198" s="22" t="s">
        <v>83</v>
      </c>
      <c r="AY198" s="22" t="s">
        <v>153</v>
      </c>
      <c r="BE198" s="230">
        <f>IF(N198="základní",J198,0)</f>
        <v>0</v>
      </c>
      <c r="BF198" s="230">
        <f>IF(N198="snížená",J198,0)</f>
        <v>0</v>
      </c>
      <c r="BG198" s="230">
        <f>IF(N198="zákl. přenesená",J198,0)</f>
        <v>0</v>
      </c>
      <c r="BH198" s="230">
        <f>IF(N198="sníž. přenesená",J198,0)</f>
        <v>0</v>
      </c>
      <c r="BI198" s="230">
        <f>IF(N198="nulová",J198,0)</f>
        <v>0</v>
      </c>
      <c r="BJ198" s="22" t="s">
        <v>81</v>
      </c>
      <c r="BK198" s="230">
        <f>ROUND(I198*H198,2)</f>
        <v>0</v>
      </c>
      <c r="BL198" s="22" t="s">
        <v>160</v>
      </c>
      <c r="BM198" s="22" t="s">
        <v>356</v>
      </c>
    </row>
    <row r="199" s="1" customFormat="1">
      <c r="B199" s="44"/>
      <c r="C199" s="72"/>
      <c r="D199" s="231" t="s">
        <v>162</v>
      </c>
      <c r="E199" s="72"/>
      <c r="F199" s="232" t="s">
        <v>217</v>
      </c>
      <c r="G199" s="72"/>
      <c r="H199" s="72"/>
      <c r="I199" s="189"/>
      <c r="J199" s="72"/>
      <c r="K199" s="72"/>
      <c r="L199" s="70"/>
      <c r="M199" s="233"/>
      <c r="N199" s="45"/>
      <c r="O199" s="45"/>
      <c r="P199" s="45"/>
      <c r="Q199" s="45"/>
      <c r="R199" s="45"/>
      <c r="S199" s="45"/>
      <c r="T199" s="93"/>
      <c r="AT199" s="22" t="s">
        <v>162</v>
      </c>
      <c r="AU199" s="22" t="s">
        <v>83</v>
      </c>
    </row>
    <row r="200" s="11" customFormat="1">
      <c r="B200" s="234"/>
      <c r="C200" s="235"/>
      <c r="D200" s="231" t="s">
        <v>181</v>
      </c>
      <c r="E200" s="236" t="s">
        <v>21</v>
      </c>
      <c r="F200" s="237" t="s">
        <v>357</v>
      </c>
      <c r="G200" s="235"/>
      <c r="H200" s="238">
        <v>6318.5</v>
      </c>
      <c r="I200" s="239"/>
      <c r="J200" s="235"/>
      <c r="K200" s="235"/>
      <c r="L200" s="240"/>
      <c r="M200" s="241"/>
      <c r="N200" s="242"/>
      <c r="O200" s="242"/>
      <c r="P200" s="242"/>
      <c r="Q200" s="242"/>
      <c r="R200" s="242"/>
      <c r="S200" s="242"/>
      <c r="T200" s="243"/>
      <c r="AT200" s="244" t="s">
        <v>181</v>
      </c>
      <c r="AU200" s="244" t="s">
        <v>83</v>
      </c>
      <c r="AV200" s="11" t="s">
        <v>83</v>
      </c>
      <c r="AW200" s="11" t="s">
        <v>37</v>
      </c>
      <c r="AX200" s="11" t="s">
        <v>73</v>
      </c>
      <c r="AY200" s="244" t="s">
        <v>153</v>
      </c>
    </row>
    <row r="201" s="12" customFormat="1">
      <c r="B201" s="245"/>
      <c r="C201" s="246"/>
      <c r="D201" s="231" t="s">
        <v>181</v>
      </c>
      <c r="E201" s="247" t="s">
        <v>21</v>
      </c>
      <c r="F201" s="248" t="s">
        <v>183</v>
      </c>
      <c r="G201" s="246"/>
      <c r="H201" s="249">
        <v>6318.5</v>
      </c>
      <c r="I201" s="250"/>
      <c r="J201" s="246"/>
      <c r="K201" s="246"/>
      <c r="L201" s="251"/>
      <c r="M201" s="252"/>
      <c r="N201" s="253"/>
      <c r="O201" s="253"/>
      <c r="P201" s="253"/>
      <c r="Q201" s="253"/>
      <c r="R201" s="253"/>
      <c r="S201" s="253"/>
      <c r="T201" s="254"/>
      <c r="AT201" s="255" t="s">
        <v>181</v>
      </c>
      <c r="AU201" s="255" t="s">
        <v>83</v>
      </c>
      <c r="AV201" s="12" t="s">
        <v>160</v>
      </c>
      <c r="AW201" s="12" t="s">
        <v>37</v>
      </c>
      <c r="AX201" s="12" t="s">
        <v>81</v>
      </c>
      <c r="AY201" s="255" t="s">
        <v>153</v>
      </c>
    </row>
    <row r="202" s="1" customFormat="1" ht="16.5" customHeight="1">
      <c r="B202" s="44"/>
      <c r="C202" s="256" t="s">
        <v>358</v>
      </c>
      <c r="D202" s="256" t="s">
        <v>230</v>
      </c>
      <c r="E202" s="257" t="s">
        <v>359</v>
      </c>
      <c r="F202" s="258" t="s">
        <v>360</v>
      </c>
      <c r="G202" s="259" t="s">
        <v>233</v>
      </c>
      <c r="H202" s="260">
        <v>303.28800000000001</v>
      </c>
      <c r="I202" s="261"/>
      <c r="J202" s="262">
        <f>ROUND(I202*H202,2)</f>
        <v>0</v>
      </c>
      <c r="K202" s="258" t="s">
        <v>159</v>
      </c>
      <c r="L202" s="263"/>
      <c r="M202" s="264" t="s">
        <v>21</v>
      </c>
      <c r="N202" s="265" t="s">
        <v>44</v>
      </c>
      <c r="O202" s="45"/>
      <c r="P202" s="228">
        <f>O202*H202</f>
        <v>0</v>
      </c>
      <c r="Q202" s="228">
        <v>1</v>
      </c>
      <c r="R202" s="228">
        <f>Q202*H202</f>
        <v>303.28800000000001</v>
      </c>
      <c r="S202" s="228">
        <v>0</v>
      </c>
      <c r="T202" s="229">
        <f>S202*H202</f>
        <v>0</v>
      </c>
      <c r="AR202" s="22" t="s">
        <v>196</v>
      </c>
      <c r="AT202" s="22" t="s">
        <v>230</v>
      </c>
      <c r="AU202" s="22" t="s">
        <v>83</v>
      </c>
      <c r="AY202" s="22" t="s">
        <v>153</v>
      </c>
      <c r="BE202" s="230">
        <f>IF(N202="základní",J202,0)</f>
        <v>0</v>
      </c>
      <c r="BF202" s="230">
        <f>IF(N202="snížená",J202,0)</f>
        <v>0</v>
      </c>
      <c r="BG202" s="230">
        <f>IF(N202="zákl. přenesená",J202,0)</f>
        <v>0</v>
      </c>
      <c r="BH202" s="230">
        <f>IF(N202="sníž. přenesená",J202,0)</f>
        <v>0</v>
      </c>
      <c r="BI202" s="230">
        <f>IF(N202="nulová",J202,0)</f>
        <v>0</v>
      </c>
      <c r="BJ202" s="22" t="s">
        <v>81</v>
      </c>
      <c r="BK202" s="230">
        <f>ROUND(I202*H202,2)</f>
        <v>0</v>
      </c>
      <c r="BL202" s="22" t="s">
        <v>160</v>
      </c>
      <c r="BM202" s="22" t="s">
        <v>361</v>
      </c>
    </row>
    <row r="203" s="1" customFormat="1">
      <c r="B203" s="44"/>
      <c r="C203" s="72"/>
      <c r="D203" s="231" t="s">
        <v>162</v>
      </c>
      <c r="E203" s="72"/>
      <c r="F203" s="232" t="s">
        <v>362</v>
      </c>
      <c r="G203" s="72"/>
      <c r="H203" s="72"/>
      <c r="I203" s="189"/>
      <c r="J203" s="72"/>
      <c r="K203" s="72"/>
      <c r="L203" s="70"/>
      <c r="M203" s="233"/>
      <c r="N203" s="45"/>
      <c r="O203" s="45"/>
      <c r="P203" s="45"/>
      <c r="Q203" s="45"/>
      <c r="R203" s="45"/>
      <c r="S203" s="45"/>
      <c r="T203" s="93"/>
      <c r="AT203" s="22" t="s">
        <v>162</v>
      </c>
      <c r="AU203" s="22" t="s">
        <v>83</v>
      </c>
    </row>
    <row r="204" s="11" customFormat="1">
      <c r="B204" s="234"/>
      <c r="C204" s="235"/>
      <c r="D204" s="231" t="s">
        <v>181</v>
      </c>
      <c r="E204" s="236" t="s">
        <v>21</v>
      </c>
      <c r="F204" s="237" t="s">
        <v>363</v>
      </c>
      <c r="G204" s="235"/>
      <c r="H204" s="238">
        <v>303.28800000000001</v>
      </c>
      <c r="I204" s="239"/>
      <c r="J204" s="235"/>
      <c r="K204" s="235"/>
      <c r="L204" s="240"/>
      <c r="M204" s="241"/>
      <c r="N204" s="242"/>
      <c r="O204" s="242"/>
      <c r="P204" s="242"/>
      <c r="Q204" s="242"/>
      <c r="R204" s="242"/>
      <c r="S204" s="242"/>
      <c r="T204" s="243"/>
      <c r="AT204" s="244" t="s">
        <v>181</v>
      </c>
      <c r="AU204" s="244" t="s">
        <v>83</v>
      </c>
      <c r="AV204" s="11" t="s">
        <v>83</v>
      </c>
      <c r="AW204" s="11" t="s">
        <v>37</v>
      </c>
      <c r="AX204" s="11" t="s">
        <v>73</v>
      </c>
      <c r="AY204" s="244" t="s">
        <v>153</v>
      </c>
    </row>
    <row r="205" s="12" customFormat="1">
      <c r="B205" s="245"/>
      <c r="C205" s="246"/>
      <c r="D205" s="231" t="s">
        <v>181</v>
      </c>
      <c r="E205" s="247" t="s">
        <v>21</v>
      </c>
      <c r="F205" s="248" t="s">
        <v>183</v>
      </c>
      <c r="G205" s="246"/>
      <c r="H205" s="249">
        <v>303.28800000000001</v>
      </c>
      <c r="I205" s="250"/>
      <c r="J205" s="246"/>
      <c r="K205" s="246"/>
      <c r="L205" s="251"/>
      <c r="M205" s="252"/>
      <c r="N205" s="253"/>
      <c r="O205" s="253"/>
      <c r="P205" s="253"/>
      <c r="Q205" s="253"/>
      <c r="R205" s="253"/>
      <c r="S205" s="253"/>
      <c r="T205" s="254"/>
      <c r="AT205" s="255" t="s">
        <v>181</v>
      </c>
      <c r="AU205" s="255" t="s">
        <v>83</v>
      </c>
      <c r="AV205" s="12" t="s">
        <v>160</v>
      </c>
      <c r="AW205" s="12" t="s">
        <v>37</v>
      </c>
      <c r="AX205" s="12" t="s">
        <v>81</v>
      </c>
      <c r="AY205" s="255" t="s">
        <v>153</v>
      </c>
    </row>
    <row r="206" s="1" customFormat="1" ht="25.5" customHeight="1">
      <c r="B206" s="44"/>
      <c r="C206" s="219" t="s">
        <v>364</v>
      </c>
      <c r="D206" s="219" t="s">
        <v>155</v>
      </c>
      <c r="E206" s="220" t="s">
        <v>365</v>
      </c>
      <c r="F206" s="221" t="s">
        <v>366</v>
      </c>
      <c r="G206" s="222" t="s">
        <v>158</v>
      </c>
      <c r="H206" s="223">
        <v>5322.8999999999996</v>
      </c>
      <c r="I206" s="224"/>
      <c r="J206" s="225">
        <f>ROUND(I206*H206,2)</f>
        <v>0</v>
      </c>
      <c r="K206" s="221" t="s">
        <v>159</v>
      </c>
      <c r="L206" s="70"/>
      <c r="M206" s="226" t="s">
        <v>21</v>
      </c>
      <c r="N206" s="227" t="s">
        <v>44</v>
      </c>
      <c r="O206" s="45"/>
      <c r="P206" s="228">
        <f>O206*H206</f>
        <v>0</v>
      </c>
      <c r="Q206" s="228">
        <v>0</v>
      </c>
      <c r="R206" s="228">
        <f>Q206*H206</f>
        <v>0</v>
      </c>
      <c r="S206" s="228">
        <v>0</v>
      </c>
      <c r="T206" s="229">
        <f>S206*H206</f>
        <v>0</v>
      </c>
      <c r="AR206" s="22" t="s">
        <v>160</v>
      </c>
      <c r="AT206" s="22" t="s">
        <v>155</v>
      </c>
      <c r="AU206" s="22" t="s">
        <v>83</v>
      </c>
      <c r="AY206" s="22" t="s">
        <v>153</v>
      </c>
      <c r="BE206" s="230">
        <f>IF(N206="základní",J206,0)</f>
        <v>0</v>
      </c>
      <c r="BF206" s="230">
        <f>IF(N206="snížená",J206,0)</f>
        <v>0</v>
      </c>
      <c r="BG206" s="230">
        <f>IF(N206="zákl. přenesená",J206,0)</f>
        <v>0</v>
      </c>
      <c r="BH206" s="230">
        <f>IF(N206="sníž. přenesená",J206,0)</f>
        <v>0</v>
      </c>
      <c r="BI206" s="230">
        <f>IF(N206="nulová",J206,0)</f>
        <v>0</v>
      </c>
      <c r="BJ206" s="22" t="s">
        <v>81</v>
      </c>
      <c r="BK206" s="230">
        <f>ROUND(I206*H206,2)</f>
        <v>0</v>
      </c>
      <c r="BL206" s="22" t="s">
        <v>160</v>
      </c>
      <c r="BM206" s="22" t="s">
        <v>367</v>
      </c>
    </row>
    <row r="207" s="1" customFormat="1">
      <c r="B207" s="44"/>
      <c r="C207" s="72"/>
      <c r="D207" s="231" t="s">
        <v>162</v>
      </c>
      <c r="E207" s="72"/>
      <c r="F207" s="232" t="s">
        <v>368</v>
      </c>
      <c r="G207" s="72"/>
      <c r="H207" s="72"/>
      <c r="I207" s="189"/>
      <c r="J207" s="72"/>
      <c r="K207" s="72"/>
      <c r="L207" s="70"/>
      <c r="M207" s="233"/>
      <c r="N207" s="45"/>
      <c r="O207" s="45"/>
      <c r="P207" s="45"/>
      <c r="Q207" s="45"/>
      <c r="R207" s="45"/>
      <c r="S207" s="45"/>
      <c r="T207" s="93"/>
      <c r="AT207" s="22" t="s">
        <v>162</v>
      </c>
      <c r="AU207" s="22" t="s">
        <v>83</v>
      </c>
    </row>
    <row r="208" s="1" customFormat="1" ht="38.25" customHeight="1">
      <c r="B208" s="44"/>
      <c r="C208" s="219" t="s">
        <v>369</v>
      </c>
      <c r="D208" s="219" t="s">
        <v>155</v>
      </c>
      <c r="E208" s="220" t="s">
        <v>370</v>
      </c>
      <c r="F208" s="221" t="s">
        <v>371</v>
      </c>
      <c r="G208" s="222" t="s">
        <v>158</v>
      </c>
      <c r="H208" s="223">
        <v>8148.9399999999996</v>
      </c>
      <c r="I208" s="224"/>
      <c r="J208" s="225">
        <f>ROUND(I208*H208,2)</f>
        <v>0</v>
      </c>
      <c r="K208" s="221" t="s">
        <v>159</v>
      </c>
      <c r="L208" s="70"/>
      <c r="M208" s="226" t="s">
        <v>21</v>
      </c>
      <c r="N208" s="227" t="s">
        <v>44</v>
      </c>
      <c r="O208" s="45"/>
      <c r="P208" s="228">
        <f>O208*H208</f>
        <v>0</v>
      </c>
      <c r="Q208" s="228">
        <v>0</v>
      </c>
      <c r="R208" s="228">
        <f>Q208*H208</f>
        <v>0</v>
      </c>
      <c r="S208" s="228">
        <v>0</v>
      </c>
      <c r="T208" s="229">
        <f>S208*H208</f>
        <v>0</v>
      </c>
      <c r="AR208" s="22" t="s">
        <v>160</v>
      </c>
      <c r="AT208" s="22" t="s">
        <v>155</v>
      </c>
      <c r="AU208" s="22" t="s">
        <v>83</v>
      </c>
      <c r="AY208" s="22" t="s">
        <v>153</v>
      </c>
      <c r="BE208" s="230">
        <f>IF(N208="základní",J208,0)</f>
        <v>0</v>
      </c>
      <c r="BF208" s="230">
        <f>IF(N208="snížená",J208,0)</f>
        <v>0</v>
      </c>
      <c r="BG208" s="230">
        <f>IF(N208="zákl. přenesená",J208,0)</f>
        <v>0</v>
      </c>
      <c r="BH208" s="230">
        <f>IF(N208="sníž. přenesená",J208,0)</f>
        <v>0</v>
      </c>
      <c r="BI208" s="230">
        <f>IF(N208="nulová",J208,0)</f>
        <v>0</v>
      </c>
      <c r="BJ208" s="22" t="s">
        <v>81</v>
      </c>
      <c r="BK208" s="230">
        <f>ROUND(I208*H208,2)</f>
        <v>0</v>
      </c>
      <c r="BL208" s="22" t="s">
        <v>160</v>
      </c>
      <c r="BM208" s="22" t="s">
        <v>372</v>
      </c>
    </row>
    <row r="209" s="1" customFormat="1">
      <c r="B209" s="44"/>
      <c r="C209" s="72"/>
      <c r="D209" s="231" t="s">
        <v>162</v>
      </c>
      <c r="E209" s="72"/>
      <c r="F209" s="232" t="s">
        <v>373</v>
      </c>
      <c r="G209" s="72"/>
      <c r="H209" s="72"/>
      <c r="I209" s="189"/>
      <c r="J209" s="72"/>
      <c r="K209" s="72"/>
      <c r="L209" s="70"/>
      <c r="M209" s="233"/>
      <c r="N209" s="45"/>
      <c r="O209" s="45"/>
      <c r="P209" s="45"/>
      <c r="Q209" s="45"/>
      <c r="R209" s="45"/>
      <c r="S209" s="45"/>
      <c r="T209" s="93"/>
      <c r="AT209" s="22" t="s">
        <v>162</v>
      </c>
      <c r="AU209" s="22" t="s">
        <v>83</v>
      </c>
    </row>
    <row r="210" s="1" customFormat="1" ht="25.5" customHeight="1">
      <c r="B210" s="44"/>
      <c r="C210" s="219" t="s">
        <v>374</v>
      </c>
      <c r="D210" s="219" t="s">
        <v>155</v>
      </c>
      <c r="E210" s="220" t="s">
        <v>375</v>
      </c>
      <c r="F210" s="221" t="s">
        <v>376</v>
      </c>
      <c r="G210" s="222" t="s">
        <v>158</v>
      </c>
      <c r="H210" s="223">
        <v>4327.2399999999998</v>
      </c>
      <c r="I210" s="224"/>
      <c r="J210" s="225">
        <f>ROUND(I210*H210,2)</f>
        <v>0</v>
      </c>
      <c r="K210" s="221" t="s">
        <v>159</v>
      </c>
      <c r="L210" s="70"/>
      <c r="M210" s="226" t="s">
        <v>21</v>
      </c>
      <c r="N210" s="227" t="s">
        <v>44</v>
      </c>
      <c r="O210" s="45"/>
      <c r="P210" s="228">
        <f>O210*H210</f>
        <v>0</v>
      </c>
      <c r="Q210" s="228">
        <v>0</v>
      </c>
      <c r="R210" s="228">
        <f>Q210*H210</f>
        <v>0</v>
      </c>
      <c r="S210" s="228">
        <v>0</v>
      </c>
      <c r="T210" s="229">
        <f>S210*H210</f>
        <v>0</v>
      </c>
      <c r="AR210" s="22" t="s">
        <v>160</v>
      </c>
      <c r="AT210" s="22" t="s">
        <v>155</v>
      </c>
      <c r="AU210" s="22" t="s">
        <v>83</v>
      </c>
      <c r="AY210" s="22" t="s">
        <v>153</v>
      </c>
      <c r="BE210" s="230">
        <f>IF(N210="základní",J210,0)</f>
        <v>0</v>
      </c>
      <c r="BF210" s="230">
        <f>IF(N210="snížená",J210,0)</f>
        <v>0</v>
      </c>
      <c r="BG210" s="230">
        <f>IF(N210="zákl. přenesená",J210,0)</f>
        <v>0</v>
      </c>
      <c r="BH210" s="230">
        <f>IF(N210="sníž. přenesená",J210,0)</f>
        <v>0</v>
      </c>
      <c r="BI210" s="230">
        <f>IF(N210="nulová",J210,0)</f>
        <v>0</v>
      </c>
      <c r="BJ210" s="22" t="s">
        <v>81</v>
      </c>
      <c r="BK210" s="230">
        <f>ROUND(I210*H210,2)</f>
        <v>0</v>
      </c>
      <c r="BL210" s="22" t="s">
        <v>160</v>
      </c>
      <c r="BM210" s="22" t="s">
        <v>377</v>
      </c>
    </row>
    <row r="211" s="1" customFormat="1">
      <c r="B211" s="44"/>
      <c r="C211" s="72"/>
      <c r="D211" s="231" t="s">
        <v>162</v>
      </c>
      <c r="E211" s="72"/>
      <c r="F211" s="232" t="s">
        <v>378</v>
      </c>
      <c r="G211" s="72"/>
      <c r="H211" s="72"/>
      <c r="I211" s="189"/>
      <c r="J211" s="72"/>
      <c r="K211" s="72"/>
      <c r="L211" s="70"/>
      <c r="M211" s="233"/>
      <c r="N211" s="45"/>
      <c r="O211" s="45"/>
      <c r="P211" s="45"/>
      <c r="Q211" s="45"/>
      <c r="R211" s="45"/>
      <c r="S211" s="45"/>
      <c r="T211" s="93"/>
      <c r="AT211" s="22" t="s">
        <v>162</v>
      </c>
      <c r="AU211" s="22" t="s">
        <v>83</v>
      </c>
    </row>
    <row r="212" s="1" customFormat="1" ht="25.5" customHeight="1">
      <c r="B212" s="44"/>
      <c r="C212" s="219" t="s">
        <v>379</v>
      </c>
      <c r="D212" s="219" t="s">
        <v>155</v>
      </c>
      <c r="E212" s="220" t="s">
        <v>380</v>
      </c>
      <c r="F212" s="221" t="s">
        <v>381</v>
      </c>
      <c r="G212" s="222" t="s">
        <v>158</v>
      </c>
      <c r="H212" s="223">
        <v>1502.28</v>
      </c>
      <c r="I212" s="224"/>
      <c r="J212" s="225">
        <f>ROUND(I212*H212,2)</f>
        <v>0</v>
      </c>
      <c r="K212" s="221" t="s">
        <v>159</v>
      </c>
      <c r="L212" s="70"/>
      <c r="M212" s="226" t="s">
        <v>21</v>
      </c>
      <c r="N212" s="227" t="s">
        <v>44</v>
      </c>
      <c r="O212" s="45"/>
      <c r="P212" s="228">
        <f>O212*H212</f>
        <v>0</v>
      </c>
      <c r="Q212" s="228">
        <v>0.27799000000000001</v>
      </c>
      <c r="R212" s="228">
        <f>Q212*H212</f>
        <v>417.61881720000002</v>
      </c>
      <c r="S212" s="228">
        <v>0</v>
      </c>
      <c r="T212" s="229">
        <f>S212*H212</f>
        <v>0</v>
      </c>
      <c r="AR212" s="22" t="s">
        <v>160</v>
      </c>
      <c r="AT212" s="22" t="s">
        <v>155</v>
      </c>
      <c r="AU212" s="22" t="s">
        <v>83</v>
      </c>
      <c r="AY212" s="22" t="s">
        <v>153</v>
      </c>
      <c r="BE212" s="230">
        <f>IF(N212="základní",J212,0)</f>
        <v>0</v>
      </c>
      <c r="BF212" s="230">
        <f>IF(N212="snížená",J212,0)</f>
        <v>0</v>
      </c>
      <c r="BG212" s="230">
        <f>IF(N212="zákl. přenesená",J212,0)</f>
        <v>0</v>
      </c>
      <c r="BH212" s="230">
        <f>IF(N212="sníž. přenesená",J212,0)</f>
        <v>0</v>
      </c>
      <c r="BI212" s="230">
        <f>IF(N212="nulová",J212,0)</f>
        <v>0</v>
      </c>
      <c r="BJ212" s="22" t="s">
        <v>81</v>
      </c>
      <c r="BK212" s="230">
        <f>ROUND(I212*H212,2)</f>
        <v>0</v>
      </c>
      <c r="BL212" s="22" t="s">
        <v>160</v>
      </c>
      <c r="BM212" s="22" t="s">
        <v>382</v>
      </c>
    </row>
    <row r="213" s="1" customFormat="1">
      <c r="B213" s="44"/>
      <c r="C213" s="72"/>
      <c r="D213" s="231" t="s">
        <v>162</v>
      </c>
      <c r="E213" s="72"/>
      <c r="F213" s="232" t="s">
        <v>383</v>
      </c>
      <c r="G213" s="72"/>
      <c r="H213" s="72"/>
      <c r="I213" s="189"/>
      <c r="J213" s="72"/>
      <c r="K213" s="72"/>
      <c r="L213" s="70"/>
      <c r="M213" s="233"/>
      <c r="N213" s="45"/>
      <c r="O213" s="45"/>
      <c r="P213" s="45"/>
      <c r="Q213" s="45"/>
      <c r="R213" s="45"/>
      <c r="S213" s="45"/>
      <c r="T213" s="93"/>
      <c r="AT213" s="22" t="s">
        <v>162</v>
      </c>
      <c r="AU213" s="22" t="s">
        <v>83</v>
      </c>
    </row>
    <row r="214" s="1" customFormat="1" ht="16.5" customHeight="1">
      <c r="B214" s="44"/>
      <c r="C214" s="219" t="s">
        <v>384</v>
      </c>
      <c r="D214" s="219" t="s">
        <v>155</v>
      </c>
      <c r="E214" s="220" t="s">
        <v>385</v>
      </c>
      <c r="F214" s="221" t="s">
        <v>386</v>
      </c>
      <c r="G214" s="222" t="s">
        <v>158</v>
      </c>
      <c r="H214" s="223">
        <v>4106</v>
      </c>
      <c r="I214" s="224"/>
      <c r="J214" s="225">
        <f>ROUND(I214*H214,2)</f>
        <v>0</v>
      </c>
      <c r="K214" s="221" t="s">
        <v>159</v>
      </c>
      <c r="L214" s="70"/>
      <c r="M214" s="226" t="s">
        <v>21</v>
      </c>
      <c r="N214" s="227" t="s">
        <v>44</v>
      </c>
      <c r="O214" s="45"/>
      <c r="P214" s="228">
        <f>O214*H214</f>
        <v>0</v>
      </c>
      <c r="Q214" s="228">
        <v>0</v>
      </c>
      <c r="R214" s="228">
        <f>Q214*H214</f>
        <v>0</v>
      </c>
      <c r="S214" s="228">
        <v>0</v>
      </c>
      <c r="T214" s="229">
        <f>S214*H214</f>
        <v>0</v>
      </c>
      <c r="AR214" s="22" t="s">
        <v>160</v>
      </c>
      <c r="AT214" s="22" t="s">
        <v>155</v>
      </c>
      <c r="AU214" s="22" t="s">
        <v>83</v>
      </c>
      <c r="AY214" s="22" t="s">
        <v>153</v>
      </c>
      <c r="BE214" s="230">
        <f>IF(N214="základní",J214,0)</f>
        <v>0</v>
      </c>
      <c r="BF214" s="230">
        <f>IF(N214="snížená",J214,0)</f>
        <v>0</v>
      </c>
      <c r="BG214" s="230">
        <f>IF(N214="zákl. přenesená",J214,0)</f>
        <v>0</v>
      </c>
      <c r="BH214" s="230">
        <f>IF(N214="sníž. přenesená",J214,0)</f>
        <v>0</v>
      </c>
      <c r="BI214" s="230">
        <f>IF(N214="nulová",J214,0)</f>
        <v>0</v>
      </c>
      <c r="BJ214" s="22" t="s">
        <v>81</v>
      </c>
      <c r="BK214" s="230">
        <f>ROUND(I214*H214,2)</f>
        <v>0</v>
      </c>
      <c r="BL214" s="22" t="s">
        <v>160</v>
      </c>
      <c r="BM214" s="22" t="s">
        <v>387</v>
      </c>
    </row>
    <row r="215" s="1" customFormat="1">
      <c r="B215" s="44"/>
      <c r="C215" s="72"/>
      <c r="D215" s="231" t="s">
        <v>162</v>
      </c>
      <c r="E215" s="72"/>
      <c r="F215" s="232" t="s">
        <v>388</v>
      </c>
      <c r="G215" s="72"/>
      <c r="H215" s="72"/>
      <c r="I215" s="189"/>
      <c r="J215" s="72"/>
      <c r="K215" s="72"/>
      <c r="L215" s="70"/>
      <c r="M215" s="233"/>
      <c r="N215" s="45"/>
      <c r="O215" s="45"/>
      <c r="P215" s="45"/>
      <c r="Q215" s="45"/>
      <c r="R215" s="45"/>
      <c r="S215" s="45"/>
      <c r="T215" s="93"/>
      <c r="AT215" s="22" t="s">
        <v>162</v>
      </c>
      <c r="AU215" s="22" t="s">
        <v>83</v>
      </c>
    </row>
    <row r="216" s="1" customFormat="1" ht="25.5" customHeight="1">
      <c r="B216" s="44"/>
      <c r="C216" s="219" t="s">
        <v>389</v>
      </c>
      <c r="D216" s="219" t="s">
        <v>155</v>
      </c>
      <c r="E216" s="220" t="s">
        <v>390</v>
      </c>
      <c r="F216" s="221" t="s">
        <v>391</v>
      </c>
      <c r="G216" s="222" t="s">
        <v>158</v>
      </c>
      <c r="H216" s="223">
        <v>15393.33</v>
      </c>
      <c r="I216" s="224"/>
      <c r="J216" s="225">
        <f>ROUND(I216*H216,2)</f>
        <v>0</v>
      </c>
      <c r="K216" s="221" t="s">
        <v>159</v>
      </c>
      <c r="L216" s="70"/>
      <c r="M216" s="226" t="s">
        <v>21</v>
      </c>
      <c r="N216" s="227" t="s">
        <v>44</v>
      </c>
      <c r="O216" s="45"/>
      <c r="P216" s="228">
        <f>O216*H216</f>
        <v>0</v>
      </c>
      <c r="Q216" s="228">
        <v>0</v>
      </c>
      <c r="R216" s="228">
        <f>Q216*H216</f>
        <v>0</v>
      </c>
      <c r="S216" s="228">
        <v>0</v>
      </c>
      <c r="T216" s="229">
        <f>S216*H216</f>
        <v>0</v>
      </c>
      <c r="AR216" s="22" t="s">
        <v>160</v>
      </c>
      <c r="AT216" s="22" t="s">
        <v>155</v>
      </c>
      <c r="AU216" s="22" t="s">
        <v>83</v>
      </c>
      <c r="AY216" s="22" t="s">
        <v>153</v>
      </c>
      <c r="BE216" s="230">
        <f>IF(N216="základní",J216,0)</f>
        <v>0</v>
      </c>
      <c r="BF216" s="230">
        <f>IF(N216="snížená",J216,0)</f>
        <v>0</v>
      </c>
      <c r="BG216" s="230">
        <f>IF(N216="zákl. přenesená",J216,0)</f>
        <v>0</v>
      </c>
      <c r="BH216" s="230">
        <f>IF(N216="sníž. přenesená",J216,0)</f>
        <v>0</v>
      </c>
      <c r="BI216" s="230">
        <f>IF(N216="nulová",J216,0)</f>
        <v>0</v>
      </c>
      <c r="BJ216" s="22" t="s">
        <v>81</v>
      </c>
      <c r="BK216" s="230">
        <f>ROUND(I216*H216,2)</f>
        <v>0</v>
      </c>
      <c r="BL216" s="22" t="s">
        <v>160</v>
      </c>
      <c r="BM216" s="22" t="s">
        <v>392</v>
      </c>
    </row>
    <row r="217" s="1" customFormat="1">
      <c r="B217" s="44"/>
      <c r="C217" s="72"/>
      <c r="D217" s="231" t="s">
        <v>162</v>
      </c>
      <c r="E217" s="72"/>
      <c r="F217" s="232" t="s">
        <v>393</v>
      </c>
      <c r="G217" s="72"/>
      <c r="H217" s="72"/>
      <c r="I217" s="189"/>
      <c r="J217" s="72"/>
      <c r="K217" s="72"/>
      <c r="L217" s="70"/>
      <c r="M217" s="233"/>
      <c r="N217" s="45"/>
      <c r="O217" s="45"/>
      <c r="P217" s="45"/>
      <c r="Q217" s="45"/>
      <c r="R217" s="45"/>
      <c r="S217" s="45"/>
      <c r="T217" s="93"/>
      <c r="AT217" s="22" t="s">
        <v>162</v>
      </c>
      <c r="AU217" s="22" t="s">
        <v>83</v>
      </c>
    </row>
    <row r="218" s="1" customFormat="1" ht="25.5" customHeight="1">
      <c r="B218" s="44"/>
      <c r="C218" s="219" t="s">
        <v>394</v>
      </c>
      <c r="D218" s="219" t="s">
        <v>155</v>
      </c>
      <c r="E218" s="220" t="s">
        <v>395</v>
      </c>
      <c r="F218" s="221" t="s">
        <v>396</v>
      </c>
      <c r="G218" s="222" t="s">
        <v>158</v>
      </c>
      <c r="H218" s="223">
        <v>4122.8800000000001</v>
      </c>
      <c r="I218" s="224"/>
      <c r="J218" s="225">
        <f>ROUND(I218*H218,2)</f>
        <v>0</v>
      </c>
      <c r="K218" s="221" t="s">
        <v>159</v>
      </c>
      <c r="L218" s="70"/>
      <c r="M218" s="226" t="s">
        <v>21</v>
      </c>
      <c r="N218" s="227" t="s">
        <v>44</v>
      </c>
      <c r="O218" s="45"/>
      <c r="P218" s="228">
        <f>O218*H218</f>
        <v>0</v>
      </c>
      <c r="Q218" s="228">
        <v>0</v>
      </c>
      <c r="R218" s="228">
        <f>Q218*H218</f>
        <v>0</v>
      </c>
      <c r="S218" s="228">
        <v>0</v>
      </c>
      <c r="T218" s="229">
        <f>S218*H218</f>
        <v>0</v>
      </c>
      <c r="AR218" s="22" t="s">
        <v>160</v>
      </c>
      <c r="AT218" s="22" t="s">
        <v>155</v>
      </c>
      <c r="AU218" s="22" t="s">
        <v>83</v>
      </c>
      <c r="AY218" s="22" t="s">
        <v>153</v>
      </c>
      <c r="BE218" s="230">
        <f>IF(N218="základní",J218,0)</f>
        <v>0</v>
      </c>
      <c r="BF218" s="230">
        <f>IF(N218="snížená",J218,0)</f>
        <v>0</v>
      </c>
      <c r="BG218" s="230">
        <f>IF(N218="zákl. přenesená",J218,0)</f>
        <v>0</v>
      </c>
      <c r="BH218" s="230">
        <f>IF(N218="sníž. přenesená",J218,0)</f>
        <v>0</v>
      </c>
      <c r="BI218" s="230">
        <f>IF(N218="nulová",J218,0)</f>
        <v>0</v>
      </c>
      <c r="BJ218" s="22" t="s">
        <v>81</v>
      </c>
      <c r="BK218" s="230">
        <f>ROUND(I218*H218,2)</f>
        <v>0</v>
      </c>
      <c r="BL218" s="22" t="s">
        <v>160</v>
      </c>
      <c r="BM218" s="22" t="s">
        <v>397</v>
      </c>
    </row>
    <row r="219" s="1" customFormat="1">
      <c r="B219" s="44"/>
      <c r="C219" s="72"/>
      <c r="D219" s="231" t="s">
        <v>162</v>
      </c>
      <c r="E219" s="72"/>
      <c r="F219" s="232" t="s">
        <v>398</v>
      </c>
      <c r="G219" s="72"/>
      <c r="H219" s="72"/>
      <c r="I219" s="189"/>
      <c r="J219" s="72"/>
      <c r="K219" s="72"/>
      <c r="L219" s="70"/>
      <c r="M219" s="233"/>
      <c r="N219" s="45"/>
      <c r="O219" s="45"/>
      <c r="P219" s="45"/>
      <c r="Q219" s="45"/>
      <c r="R219" s="45"/>
      <c r="S219" s="45"/>
      <c r="T219" s="93"/>
      <c r="AT219" s="22" t="s">
        <v>162</v>
      </c>
      <c r="AU219" s="22" t="s">
        <v>83</v>
      </c>
    </row>
    <row r="220" s="1" customFormat="1" ht="25.5" customHeight="1">
      <c r="B220" s="44"/>
      <c r="C220" s="219" t="s">
        <v>399</v>
      </c>
      <c r="D220" s="219" t="s">
        <v>155</v>
      </c>
      <c r="E220" s="220" t="s">
        <v>400</v>
      </c>
      <c r="F220" s="221" t="s">
        <v>401</v>
      </c>
      <c r="G220" s="222" t="s">
        <v>158</v>
      </c>
      <c r="H220" s="223">
        <v>7684.3000000000002</v>
      </c>
      <c r="I220" s="224"/>
      <c r="J220" s="225">
        <f>ROUND(I220*H220,2)</f>
        <v>0</v>
      </c>
      <c r="K220" s="221" t="s">
        <v>159</v>
      </c>
      <c r="L220" s="70"/>
      <c r="M220" s="226" t="s">
        <v>21</v>
      </c>
      <c r="N220" s="227" t="s">
        <v>44</v>
      </c>
      <c r="O220" s="45"/>
      <c r="P220" s="228">
        <f>O220*H220</f>
        <v>0</v>
      </c>
      <c r="Q220" s="228">
        <v>0</v>
      </c>
      <c r="R220" s="228">
        <f>Q220*H220</f>
        <v>0</v>
      </c>
      <c r="S220" s="228">
        <v>0</v>
      </c>
      <c r="T220" s="229">
        <f>S220*H220</f>
        <v>0</v>
      </c>
      <c r="AR220" s="22" t="s">
        <v>160</v>
      </c>
      <c r="AT220" s="22" t="s">
        <v>155</v>
      </c>
      <c r="AU220" s="22" t="s">
        <v>83</v>
      </c>
      <c r="AY220" s="22" t="s">
        <v>153</v>
      </c>
      <c r="BE220" s="230">
        <f>IF(N220="základní",J220,0)</f>
        <v>0</v>
      </c>
      <c r="BF220" s="230">
        <f>IF(N220="snížená",J220,0)</f>
        <v>0</v>
      </c>
      <c r="BG220" s="230">
        <f>IF(N220="zákl. přenesená",J220,0)</f>
        <v>0</v>
      </c>
      <c r="BH220" s="230">
        <f>IF(N220="sníž. přenesená",J220,0)</f>
        <v>0</v>
      </c>
      <c r="BI220" s="230">
        <f>IF(N220="nulová",J220,0)</f>
        <v>0</v>
      </c>
      <c r="BJ220" s="22" t="s">
        <v>81</v>
      </c>
      <c r="BK220" s="230">
        <f>ROUND(I220*H220,2)</f>
        <v>0</v>
      </c>
      <c r="BL220" s="22" t="s">
        <v>160</v>
      </c>
      <c r="BM220" s="22" t="s">
        <v>402</v>
      </c>
    </row>
    <row r="221" s="1" customFormat="1">
      <c r="B221" s="44"/>
      <c r="C221" s="72"/>
      <c r="D221" s="231" t="s">
        <v>162</v>
      </c>
      <c r="E221" s="72"/>
      <c r="F221" s="232" t="s">
        <v>403</v>
      </c>
      <c r="G221" s="72"/>
      <c r="H221" s="72"/>
      <c r="I221" s="189"/>
      <c r="J221" s="72"/>
      <c r="K221" s="72"/>
      <c r="L221" s="70"/>
      <c r="M221" s="233"/>
      <c r="N221" s="45"/>
      <c r="O221" s="45"/>
      <c r="P221" s="45"/>
      <c r="Q221" s="45"/>
      <c r="R221" s="45"/>
      <c r="S221" s="45"/>
      <c r="T221" s="93"/>
      <c r="AT221" s="22" t="s">
        <v>162</v>
      </c>
      <c r="AU221" s="22" t="s">
        <v>83</v>
      </c>
    </row>
    <row r="222" s="1" customFormat="1" ht="25.5" customHeight="1">
      <c r="B222" s="44"/>
      <c r="C222" s="219" t="s">
        <v>404</v>
      </c>
      <c r="D222" s="219" t="s">
        <v>155</v>
      </c>
      <c r="E222" s="220" t="s">
        <v>405</v>
      </c>
      <c r="F222" s="221" t="s">
        <v>406</v>
      </c>
      <c r="G222" s="222" t="s">
        <v>158</v>
      </c>
      <c r="H222" s="223">
        <v>7905.5600000000004</v>
      </c>
      <c r="I222" s="224"/>
      <c r="J222" s="225">
        <f>ROUND(I222*H222,2)</f>
        <v>0</v>
      </c>
      <c r="K222" s="221" t="s">
        <v>159</v>
      </c>
      <c r="L222" s="70"/>
      <c r="M222" s="226" t="s">
        <v>21</v>
      </c>
      <c r="N222" s="227" t="s">
        <v>44</v>
      </c>
      <c r="O222" s="45"/>
      <c r="P222" s="228">
        <f>O222*H222</f>
        <v>0</v>
      </c>
      <c r="Q222" s="228">
        <v>0</v>
      </c>
      <c r="R222" s="228">
        <f>Q222*H222</f>
        <v>0</v>
      </c>
      <c r="S222" s="228">
        <v>0</v>
      </c>
      <c r="T222" s="229">
        <f>S222*H222</f>
        <v>0</v>
      </c>
      <c r="AR222" s="22" t="s">
        <v>160</v>
      </c>
      <c r="AT222" s="22" t="s">
        <v>155</v>
      </c>
      <c r="AU222" s="22" t="s">
        <v>83</v>
      </c>
      <c r="AY222" s="22" t="s">
        <v>153</v>
      </c>
      <c r="BE222" s="230">
        <f>IF(N222="základní",J222,0)</f>
        <v>0</v>
      </c>
      <c r="BF222" s="230">
        <f>IF(N222="snížená",J222,0)</f>
        <v>0</v>
      </c>
      <c r="BG222" s="230">
        <f>IF(N222="zákl. přenesená",J222,0)</f>
        <v>0</v>
      </c>
      <c r="BH222" s="230">
        <f>IF(N222="sníž. přenesená",J222,0)</f>
        <v>0</v>
      </c>
      <c r="BI222" s="230">
        <f>IF(N222="nulová",J222,0)</f>
        <v>0</v>
      </c>
      <c r="BJ222" s="22" t="s">
        <v>81</v>
      </c>
      <c r="BK222" s="230">
        <f>ROUND(I222*H222,2)</f>
        <v>0</v>
      </c>
      <c r="BL222" s="22" t="s">
        <v>160</v>
      </c>
      <c r="BM222" s="22" t="s">
        <v>407</v>
      </c>
    </row>
    <row r="223" s="1" customFormat="1">
      <c r="B223" s="44"/>
      <c r="C223" s="72"/>
      <c r="D223" s="231" t="s">
        <v>162</v>
      </c>
      <c r="E223" s="72"/>
      <c r="F223" s="232" t="s">
        <v>408</v>
      </c>
      <c r="G223" s="72"/>
      <c r="H223" s="72"/>
      <c r="I223" s="189"/>
      <c r="J223" s="72"/>
      <c r="K223" s="72"/>
      <c r="L223" s="70"/>
      <c r="M223" s="233"/>
      <c r="N223" s="45"/>
      <c r="O223" s="45"/>
      <c r="P223" s="45"/>
      <c r="Q223" s="45"/>
      <c r="R223" s="45"/>
      <c r="S223" s="45"/>
      <c r="T223" s="93"/>
      <c r="AT223" s="22" t="s">
        <v>162</v>
      </c>
      <c r="AU223" s="22" t="s">
        <v>83</v>
      </c>
    </row>
    <row r="224" s="11" customFormat="1">
      <c r="B224" s="234"/>
      <c r="C224" s="235"/>
      <c r="D224" s="231" t="s">
        <v>181</v>
      </c>
      <c r="E224" s="236" t="s">
        <v>21</v>
      </c>
      <c r="F224" s="237" t="s">
        <v>409</v>
      </c>
      <c r="G224" s="235"/>
      <c r="H224" s="238">
        <v>7905.5600000000004</v>
      </c>
      <c r="I224" s="239"/>
      <c r="J224" s="235"/>
      <c r="K224" s="235"/>
      <c r="L224" s="240"/>
      <c r="M224" s="241"/>
      <c r="N224" s="242"/>
      <c r="O224" s="242"/>
      <c r="P224" s="242"/>
      <c r="Q224" s="242"/>
      <c r="R224" s="242"/>
      <c r="S224" s="242"/>
      <c r="T224" s="243"/>
      <c r="AT224" s="244" t="s">
        <v>181</v>
      </c>
      <c r="AU224" s="244" t="s">
        <v>83</v>
      </c>
      <c r="AV224" s="11" t="s">
        <v>83</v>
      </c>
      <c r="AW224" s="11" t="s">
        <v>37</v>
      </c>
      <c r="AX224" s="11" t="s">
        <v>81</v>
      </c>
      <c r="AY224" s="244" t="s">
        <v>153</v>
      </c>
    </row>
    <row r="225" s="1" customFormat="1" ht="25.5" customHeight="1">
      <c r="B225" s="44"/>
      <c r="C225" s="219" t="s">
        <v>410</v>
      </c>
      <c r="D225" s="219" t="s">
        <v>155</v>
      </c>
      <c r="E225" s="220" t="s">
        <v>411</v>
      </c>
      <c r="F225" s="221" t="s">
        <v>412</v>
      </c>
      <c r="G225" s="222" t="s">
        <v>158</v>
      </c>
      <c r="H225" s="223">
        <v>90.272000000000006</v>
      </c>
      <c r="I225" s="224"/>
      <c r="J225" s="225">
        <f>ROUND(I225*H225,2)</f>
        <v>0</v>
      </c>
      <c r="K225" s="221" t="s">
        <v>159</v>
      </c>
      <c r="L225" s="70"/>
      <c r="M225" s="226" t="s">
        <v>21</v>
      </c>
      <c r="N225" s="227" t="s">
        <v>44</v>
      </c>
      <c r="O225" s="45"/>
      <c r="P225" s="228">
        <f>O225*H225</f>
        <v>0</v>
      </c>
      <c r="Q225" s="228">
        <v>0.85660000000000003</v>
      </c>
      <c r="R225" s="228">
        <f>Q225*H225</f>
        <v>77.326995200000013</v>
      </c>
      <c r="S225" s="228">
        <v>0</v>
      </c>
      <c r="T225" s="229">
        <f>S225*H225</f>
        <v>0</v>
      </c>
      <c r="AR225" s="22" t="s">
        <v>160</v>
      </c>
      <c r="AT225" s="22" t="s">
        <v>155</v>
      </c>
      <c r="AU225" s="22" t="s">
        <v>83</v>
      </c>
      <c r="AY225" s="22" t="s">
        <v>153</v>
      </c>
      <c r="BE225" s="230">
        <f>IF(N225="základní",J225,0)</f>
        <v>0</v>
      </c>
      <c r="BF225" s="230">
        <f>IF(N225="snížená",J225,0)</f>
        <v>0</v>
      </c>
      <c r="BG225" s="230">
        <f>IF(N225="zákl. přenesená",J225,0)</f>
        <v>0</v>
      </c>
      <c r="BH225" s="230">
        <f>IF(N225="sníž. přenesená",J225,0)</f>
        <v>0</v>
      </c>
      <c r="BI225" s="230">
        <f>IF(N225="nulová",J225,0)</f>
        <v>0</v>
      </c>
      <c r="BJ225" s="22" t="s">
        <v>81</v>
      </c>
      <c r="BK225" s="230">
        <f>ROUND(I225*H225,2)</f>
        <v>0</v>
      </c>
      <c r="BL225" s="22" t="s">
        <v>160</v>
      </c>
      <c r="BM225" s="22" t="s">
        <v>413</v>
      </c>
    </row>
    <row r="226" s="1" customFormat="1">
      <c r="B226" s="44"/>
      <c r="C226" s="72"/>
      <c r="D226" s="231" t="s">
        <v>162</v>
      </c>
      <c r="E226" s="72"/>
      <c r="F226" s="232" t="s">
        <v>414</v>
      </c>
      <c r="G226" s="72"/>
      <c r="H226" s="72"/>
      <c r="I226" s="189"/>
      <c r="J226" s="72"/>
      <c r="K226" s="72"/>
      <c r="L226" s="70"/>
      <c r="M226" s="233"/>
      <c r="N226" s="45"/>
      <c r="O226" s="45"/>
      <c r="P226" s="45"/>
      <c r="Q226" s="45"/>
      <c r="R226" s="45"/>
      <c r="S226" s="45"/>
      <c r="T226" s="93"/>
      <c r="AT226" s="22" t="s">
        <v>162</v>
      </c>
      <c r="AU226" s="22" t="s">
        <v>83</v>
      </c>
    </row>
    <row r="227" s="11" customFormat="1">
      <c r="B227" s="234"/>
      <c r="C227" s="235"/>
      <c r="D227" s="231" t="s">
        <v>181</v>
      </c>
      <c r="E227" s="236" t="s">
        <v>21</v>
      </c>
      <c r="F227" s="237" t="s">
        <v>317</v>
      </c>
      <c r="G227" s="235"/>
      <c r="H227" s="238">
        <v>90.272000000000006</v>
      </c>
      <c r="I227" s="239"/>
      <c r="J227" s="235"/>
      <c r="K227" s="235"/>
      <c r="L227" s="240"/>
      <c r="M227" s="241"/>
      <c r="N227" s="242"/>
      <c r="O227" s="242"/>
      <c r="P227" s="242"/>
      <c r="Q227" s="242"/>
      <c r="R227" s="242"/>
      <c r="S227" s="242"/>
      <c r="T227" s="243"/>
      <c r="AT227" s="244" t="s">
        <v>181</v>
      </c>
      <c r="AU227" s="244" t="s">
        <v>83</v>
      </c>
      <c r="AV227" s="11" t="s">
        <v>83</v>
      </c>
      <c r="AW227" s="11" t="s">
        <v>37</v>
      </c>
      <c r="AX227" s="11" t="s">
        <v>73</v>
      </c>
      <c r="AY227" s="244" t="s">
        <v>153</v>
      </c>
    </row>
    <row r="228" s="12" customFormat="1">
      <c r="B228" s="245"/>
      <c r="C228" s="246"/>
      <c r="D228" s="231" t="s">
        <v>181</v>
      </c>
      <c r="E228" s="247" t="s">
        <v>21</v>
      </c>
      <c r="F228" s="248" t="s">
        <v>183</v>
      </c>
      <c r="G228" s="246"/>
      <c r="H228" s="249">
        <v>90.272000000000006</v>
      </c>
      <c r="I228" s="250"/>
      <c r="J228" s="246"/>
      <c r="K228" s="246"/>
      <c r="L228" s="251"/>
      <c r="M228" s="252"/>
      <c r="N228" s="253"/>
      <c r="O228" s="253"/>
      <c r="P228" s="253"/>
      <c r="Q228" s="253"/>
      <c r="R228" s="253"/>
      <c r="S228" s="253"/>
      <c r="T228" s="254"/>
      <c r="AT228" s="255" t="s">
        <v>181</v>
      </c>
      <c r="AU228" s="255" t="s">
        <v>83</v>
      </c>
      <c r="AV228" s="12" t="s">
        <v>160</v>
      </c>
      <c r="AW228" s="12" t="s">
        <v>37</v>
      </c>
      <c r="AX228" s="12" t="s">
        <v>81</v>
      </c>
      <c r="AY228" s="255" t="s">
        <v>153</v>
      </c>
    </row>
    <row r="229" s="10" customFormat="1" ht="29.88" customHeight="1">
      <c r="B229" s="203"/>
      <c r="C229" s="204"/>
      <c r="D229" s="205" t="s">
        <v>72</v>
      </c>
      <c r="E229" s="217" t="s">
        <v>196</v>
      </c>
      <c r="F229" s="217" t="s">
        <v>415</v>
      </c>
      <c r="G229" s="204"/>
      <c r="H229" s="204"/>
      <c r="I229" s="207"/>
      <c r="J229" s="218">
        <f>BK229</f>
        <v>0</v>
      </c>
      <c r="K229" s="204"/>
      <c r="L229" s="209"/>
      <c r="M229" s="210"/>
      <c r="N229" s="211"/>
      <c r="O229" s="211"/>
      <c r="P229" s="212">
        <f>SUM(P230:P234)</f>
        <v>0</v>
      </c>
      <c r="Q229" s="211"/>
      <c r="R229" s="212">
        <f>SUM(R230:R234)</f>
        <v>0.71555999999999997</v>
      </c>
      <c r="S229" s="211"/>
      <c r="T229" s="213">
        <f>SUM(T230:T234)</f>
        <v>0</v>
      </c>
      <c r="AR229" s="214" t="s">
        <v>81</v>
      </c>
      <c r="AT229" s="215" t="s">
        <v>72</v>
      </c>
      <c r="AU229" s="215" t="s">
        <v>81</v>
      </c>
      <c r="AY229" s="214" t="s">
        <v>153</v>
      </c>
      <c r="BK229" s="216">
        <f>SUM(BK230:BK234)</f>
        <v>0</v>
      </c>
    </row>
    <row r="230" s="1" customFormat="1" ht="25.5" customHeight="1">
      <c r="B230" s="44"/>
      <c r="C230" s="219" t="s">
        <v>416</v>
      </c>
      <c r="D230" s="219" t="s">
        <v>155</v>
      </c>
      <c r="E230" s="220" t="s">
        <v>417</v>
      </c>
      <c r="F230" s="221" t="s">
        <v>418</v>
      </c>
      <c r="G230" s="222" t="s">
        <v>192</v>
      </c>
      <c r="H230" s="223">
        <v>73.400000000000006</v>
      </c>
      <c r="I230" s="224"/>
      <c r="J230" s="225">
        <f>ROUND(I230*H230,2)</f>
        <v>0</v>
      </c>
      <c r="K230" s="221" t="s">
        <v>159</v>
      </c>
      <c r="L230" s="70"/>
      <c r="M230" s="226" t="s">
        <v>21</v>
      </c>
      <c r="N230" s="227" t="s">
        <v>44</v>
      </c>
      <c r="O230" s="45"/>
      <c r="P230" s="228">
        <f>O230*H230</f>
        <v>0</v>
      </c>
      <c r="Q230" s="228">
        <v>0</v>
      </c>
      <c r="R230" s="228">
        <f>Q230*H230</f>
        <v>0</v>
      </c>
      <c r="S230" s="228">
        <v>0</v>
      </c>
      <c r="T230" s="229">
        <f>S230*H230</f>
        <v>0</v>
      </c>
      <c r="AR230" s="22" t="s">
        <v>160</v>
      </c>
      <c r="AT230" s="22" t="s">
        <v>155</v>
      </c>
      <c r="AU230" s="22" t="s">
        <v>83</v>
      </c>
      <c r="AY230" s="22" t="s">
        <v>153</v>
      </c>
      <c r="BE230" s="230">
        <f>IF(N230="základní",J230,0)</f>
        <v>0</v>
      </c>
      <c r="BF230" s="230">
        <f>IF(N230="snížená",J230,0)</f>
        <v>0</v>
      </c>
      <c r="BG230" s="230">
        <f>IF(N230="zákl. přenesená",J230,0)</f>
        <v>0</v>
      </c>
      <c r="BH230" s="230">
        <f>IF(N230="sníž. přenesená",J230,0)</f>
        <v>0</v>
      </c>
      <c r="BI230" s="230">
        <f>IF(N230="nulová",J230,0)</f>
        <v>0</v>
      </c>
      <c r="BJ230" s="22" t="s">
        <v>81</v>
      </c>
      <c r="BK230" s="230">
        <f>ROUND(I230*H230,2)</f>
        <v>0</v>
      </c>
      <c r="BL230" s="22" t="s">
        <v>160</v>
      </c>
      <c r="BM230" s="22" t="s">
        <v>419</v>
      </c>
    </row>
    <row r="231" s="1" customFormat="1">
      <c r="B231" s="44"/>
      <c r="C231" s="72"/>
      <c r="D231" s="231" t="s">
        <v>162</v>
      </c>
      <c r="E231" s="72"/>
      <c r="F231" s="232" t="s">
        <v>420</v>
      </c>
      <c r="G231" s="72"/>
      <c r="H231" s="72"/>
      <c r="I231" s="189"/>
      <c r="J231" s="72"/>
      <c r="K231" s="72"/>
      <c r="L231" s="70"/>
      <c r="M231" s="233"/>
      <c r="N231" s="45"/>
      <c r="O231" s="45"/>
      <c r="P231" s="45"/>
      <c r="Q231" s="45"/>
      <c r="R231" s="45"/>
      <c r="S231" s="45"/>
      <c r="T231" s="93"/>
      <c r="AT231" s="22" t="s">
        <v>162</v>
      </c>
      <c r="AU231" s="22" t="s">
        <v>83</v>
      </c>
    </row>
    <row r="232" s="1" customFormat="1" ht="16.5" customHeight="1">
      <c r="B232" s="44"/>
      <c r="C232" s="219" t="s">
        <v>421</v>
      </c>
      <c r="D232" s="219" t="s">
        <v>155</v>
      </c>
      <c r="E232" s="220" t="s">
        <v>422</v>
      </c>
      <c r="F232" s="221" t="s">
        <v>423</v>
      </c>
      <c r="G232" s="222" t="s">
        <v>158</v>
      </c>
      <c r="H232" s="223">
        <v>178</v>
      </c>
      <c r="I232" s="224"/>
      <c r="J232" s="225">
        <f>ROUND(I232*H232,2)</f>
        <v>0</v>
      </c>
      <c r="K232" s="221" t="s">
        <v>159</v>
      </c>
      <c r="L232" s="70"/>
      <c r="M232" s="226" t="s">
        <v>21</v>
      </c>
      <c r="N232" s="227" t="s">
        <v>44</v>
      </c>
      <c r="O232" s="45"/>
      <c r="P232" s="228">
        <f>O232*H232</f>
        <v>0</v>
      </c>
      <c r="Q232" s="228">
        <v>0.0040200000000000001</v>
      </c>
      <c r="R232" s="228">
        <f>Q232*H232</f>
        <v>0.71555999999999997</v>
      </c>
      <c r="S232" s="228">
        <v>0</v>
      </c>
      <c r="T232" s="229">
        <f>S232*H232</f>
        <v>0</v>
      </c>
      <c r="AR232" s="22" t="s">
        <v>160</v>
      </c>
      <c r="AT232" s="22" t="s">
        <v>155</v>
      </c>
      <c r="AU232" s="22" t="s">
        <v>83</v>
      </c>
      <c r="AY232" s="22" t="s">
        <v>153</v>
      </c>
      <c r="BE232" s="230">
        <f>IF(N232="základní",J232,0)</f>
        <v>0</v>
      </c>
      <c r="BF232" s="230">
        <f>IF(N232="snížená",J232,0)</f>
        <v>0</v>
      </c>
      <c r="BG232" s="230">
        <f>IF(N232="zákl. přenesená",J232,0)</f>
        <v>0</v>
      </c>
      <c r="BH232" s="230">
        <f>IF(N232="sníž. přenesená",J232,0)</f>
        <v>0</v>
      </c>
      <c r="BI232" s="230">
        <f>IF(N232="nulová",J232,0)</f>
        <v>0</v>
      </c>
      <c r="BJ232" s="22" t="s">
        <v>81</v>
      </c>
      <c r="BK232" s="230">
        <f>ROUND(I232*H232,2)</f>
        <v>0</v>
      </c>
      <c r="BL232" s="22" t="s">
        <v>160</v>
      </c>
      <c r="BM232" s="22" t="s">
        <v>424</v>
      </c>
    </row>
    <row r="233" s="1" customFormat="1">
      <c r="B233" s="44"/>
      <c r="C233" s="72"/>
      <c r="D233" s="231" t="s">
        <v>162</v>
      </c>
      <c r="E233" s="72"/>
      <c r="F233" s="232" t="s">
        <v>420</v>
      </c>
      <c r="G233" s="72"/>
      <c r="H233" s="72"/>
      <c r="I233" s="189"/>
      <c r="J233" s="72"/>
      <c r="K233" s="72"/>
      <c r="L233" s="70"/>
      <c r="M233" s="233"/>
      <c r="N233" s="45"/>
      <c r="O233" s="45"/>
      <c r="P233" s="45"/>
      <c r="Q233" s="45"/>
      <c r="R233" s="45"/>
      <c r="S233" s="45"/>
      <c r="T233" s="93"/>
      <c r="AT233" s="22" t="s">
        <v>162</v>
      </c>
      <c r="AU233" s="22" t="s">
        <v>83</v>
      </c>
    </row>
    <row r="234" s="11" customFormat="1">
      <c r="B234" s="234"/>
      <c r="C234" s="235"/>
      <c r="D234" s="231" t="s">
        <v>181</v>
      </c>
      <c r="E234" s="236" t="s">
        <v>21</v>
      </c>
      <c r="F234" s="237" t="s">
        <v>425</v>
      </c>
      <c r="G234" s="235"/>
      <c r="H234" s="238">
        <v>178</v>
      </c>
      <c r="I234" s="239"/>
      <c r="J234" s="235"/>
      <c r="K234" s="235"/>
      <c r="L234" s="240"/>
      <c r="M234" s="241"/>
      <c r="N234" s="242"/>
      <c r="O234" s="242"/>
      <c r="P234" s="242"/>
      <c r="Q234" s="242"/>
      <c r="R234" s="242"/>
      <c r="S234" s="242"/>
      <c r="T234" s="243"/>
      <c r="AT234" s="244" t="s">
        <v>181</v>
      </c>
      <c r="AU234" s="244" t="s">
        <v>83</v>
      </c>
      <c r="AV234" s="11" t="s">
        <v>83</v>
      </c>
      <c r="AW234" s="11" t="s">
        <v>37</v>
      </c>
      <c r="AX234" s="11" t="s">
        <v>81</v>
      </c>
      <c r="AY234" s="244" t="s">
        <v>153</v>
      </c>
    </row>
    <row r="235" s="10" customFormat="1" ht="29.88" customHeight="1">
      <c r="B235" s="203"/>
      <c r="C235" s="204"/>
      <c r="D235" s="205" t="s">
        <v>72</v>
      </c>
      <c r="E235" s="217" t="s">
        <v>202</v>
      </c>
      <c r="F235" s="217" t="s">
        <v>426</v>
      </c>
      <c r="G235" s="204"/>
      <c r="H235" s="204"/>
      <c r="I235" s="207"/>
      <c r="J235" s="218">
        <f>BK235</f>
        <v>0</v>
      </c>
      <c r="K235" s="204"/>
      <c r="L235" s="209"/>
      <c r="M235" s="210"/>
      <c r="N235" s="211"/>
      <c r="O235" s="211"/>
      <c r="P235" s="212">
        <f>SUM(P236:P275)</f>
        <v>0</v>
      </c>
      <c r="Q235" s="211"/>
      <c r="R235" s="212">
        <f>SUM(R236:R275)</f>
        <v>157.87641320000003</v>
      </c>
      <c r="S235" s="211"/>
      <c r="T235" s="213">
        <f>SUM(T236:T275)</f>
        <v>166.72240000000002</v>
      </c>
      <c r="AR235" s="214" t="s">
        <v>81</v>
      </c>
      <c r="AT235" s="215" t="s">
        <v>72</v>
      </c>
      <c r="AU235" s="215" t="s">
        <v>81</v>
      </c>
      <c r="AY235" s="214" t="s">
        <v>153</v>
      </c>
      <c r="BK235" s="216">
        <f>SUM(BK236:BK275)</f>
        <v>0</v>
      </c>
    </row>
    <row r="236" s="1" customFormat="1" ht="25.5" customHeight="1">
      <c r="B236" s="44"/>
      <c r="C236" s="219" t="s">
        <v>427</v>
      </c>
      <c r="D236" s="219" t="s">
        <v>155</v>
      </c>
      <c r="E236" s="220" t="s">
        <v>428</v>
      </c>
      <c r="F236" s="221" t="s">
        <v>429</v>
      </c>
      <c r="G236" s="222" t="s">
        <v>256</v>
      </c>
      <c r="H236" s="223">
        <v>396</v>
      </c>
      <c r="I236" s="224"/>
      <c r="J236" s="225">
        <f>ROUND(I236*H236,2)</f>
        <v>0</v>
      </c>
      <c r="K236" s="221" t="s">
        <v>159</v>
      </c>
      <c r="L236" s="70"/>
      <c r="M236" s="226" t="s">
        <v>21</v>
      </c>
      <c r="N236" s="227" t="s">
        <v>44</v>
      </c>
      <c r="O236" s="45"/>
      <c r="P236" s="228">
        <f>O236*H236</f>
        <v>0</v>
      </c>
      <c r="Q236" s="228">
        <v>0.044299999999999999</v>
      </c>
      <c r="R236" s="228">
        <f>Q236*H236</f>
        <v>17.5428</v>
      </c>
      <c r="S236" s="228">
        <v>0</v>
      </c>
      <c r="T236" s="229">
        <f>S236*H236</f>
        <v>0</v>
      </c>
      <c r="AR236" s="22" t="s">
        <v>160</v>
      </c>
      <c r="AT236" s="22" t="s">
        <v>155</v>
      </c>
      <c r="AU236" s="22" t="s">
        <v>83</v>
      </c>
      <c r="AY236" s="22" t="s">
        <v>153</v>
      </c>
      <c r="BE236" s="230">
        <f>IF(N236="základní",J236,0)</f>
        <v>0</v>
      </c>
      <c r="BF236" s="230">
        <f>IF(N236="snížená",J236,0)</f>
        <v>0</v>
      </c>
      <c r="BG236" s="230">
        <f>IF(N236="zákl. přenesená",J236,0)</f>
        <v>0</v>
      </c>
      <c r="BH236" s="230">
        <f>IF(N236="sníž. přenesená",J236,0)</f>
        <v>0</v>
      </c>
      <c r="BI236" s="230">
        <f>IF(N236="nulová",J236,0)</f>
        <v>0</v>
      </c>
      <c r="BJ236" s="22" t="s">
        <v>81</v>
      </c>
      <c r="BK236" s="230">
        <f>ROUND(I236*H236,2)</f>
        <v>0</v>
      </c>
      <c r="BL236" s="22" t="s">
        <v>160</v>
      </c>
      <c r="BM236" s="22" t="s">
        <v>430</v>
      </c>
    </row>
    <row r="237" s="1" customFormat="1" ht="25.5" customHeight="1">
      <c r="B237" s="44"/>
      <c r="C237" s="219" t="s">
        <v>431</v>
      </c>
      <c r="D237" s="219" t="s">
        <v>155</v>
      </c>
      <c r="E237" s="220" t="s">
        <v>432</v>
      </c>
      <c r="F237" s="221" t="s">
        <v>433</v>
      </c>
      <c r="G237" s="222" t="s">
        <v>170</v>
      </c>
      <c r="H237" s="223">
        <v>72</v>
      </c>
      <c r="I237" s="224"/>
      <c r="J237" s="225">
        <f>ROUND(I237*H237,2)</f>
        <v>0</v>
      </c>
      <c r="K237" s="221" t="s">
        <v>159</v>
      </c>
      <c r="L237" s="70"/>
      <c r="M237" s="226" t="s">
        <v>21</v>
      </c>
      <c r="N237" s="227" t="s">
        <v>44</v>
      </c>
      <c r="O237" s="45"/>
      <c r="P237" s="228">
        <f>O237*H237</f>
        <v>0</v>
      </c>
      <c r="Q237" s="228">
        <v>0</v>
      </c>
      <c r="R237" s="228">
        <f>Q237*H237</f>
        <v>0</v>
      </c>
      <c r="S237" s="228">
        <v>0</v>
      </c>
      <c r="T237" s="229">
        <f>S237*H237</f>
        <v>0</v>
      </c>
      <c r="AR237" s="22" t="s">
        <v>160</v>
      </c>
      <c r="AT237" s="22" t="s">
        <v>155</v>
      </c>
      <c r="AU237" s="22" t="s">
        <v>83</v>
      </c>
      <c r="AY237" s="22" t="s">
        <v>153</v>
      </c>
      <c r="BE237" s="230">
        <f>IF(N237="základní",J237,0)</f>
        <v>0</v>
      </c>
      <c r="BF237" s="230">
        <f>IF(N237="snížená",J237,0)</f>
        <v>0</v>
      </c>
      <c r="BG237" s="230">
        <f>IF(N237="zákl. přenesená",J237,0)</f>
        <v>0</v>
      </c>
      <c r="BH237" s="230">
        <f>IF(N237="sníž. přenesená",J237,0)</f>
        <v>0</v>
      </c>
      <c r="BI237" s="230">
        <f>IF(N237="nulová",J237,0)</f>
        <v>0</v>
      </c>
      <c r="BJ237" s="22" t="s">
        <v>81</v>
      </c>
      <c r="BK237" s="230">
        <f>ROUND(I237*H237,2)</f>
        <v>0</v>
      </c>
      <c r="BL237" s="22" t="s">
        <v>160</v>
      </c>
      <c r="BM237" s="22" t="s">
        <v>434</v>
      </c>
    </row>
    <row r="238" s="1" customFormat="1">
      <c r="B238" s="44"/>
      <c r="C238" s="72"/>
      <c r="D238" s="231" t="s">
        <v>162</v>
      </c>
      <c r="E238" s="72"/>
      <c r="F238" s="232" t="s">
        <v>435</v>
      </c>
      <c r="G238" s="72"/>
      <c r="H238" s="72"/>
      <c r="I238" s="189"/>
      <c r="J238" s="72"/>
      <c r="K238" s="72"/>
      <c r="L238" s="70"/>
      <c r="M238" s="233"/>
      <c r="N238" s="45"/>
      <c r="O238" s="45"/>
      <c r="P238" s="45"/>
      <c r="Q238" s="45"/>
      <c r="R238" s="45"/>
      <c r="S238" s="45"/>
      <c r="T238" s="93"/>
      <c r="AT238" s="22" t="s">
        <v>162</v>
      </c>
      <c r="AU238" s="22" t="s">
        <v>83</v>
      </c>
    </row>
    <row r="239" s="1" customFormat="1" ht="16.5" customHeight="1">
      <c r="B239" s="44"/>
      <c r="C239" s="256" t="s">
        <v>436</v>
      </c>
      <c r="D239" s="256" t="s">
        <v>230</v>
      </c>
      <c r="E239" s="257" t="s">
        <v>437</v>
      </c>
      <c r="F239" s="258" t="s">
        <v>438</v>
      </c>
      <c r="G239" s="259" t="s">
        <v>170</v>
      </c>
      <c r="H239" s="260">
        <v>72</v>
      </c>
      <c r="I239" s="261"/>
      <c r="J239" s="262">
        <f>ROUND(I239*H239,2)</f>
        <v>0</v>
      </c>
      <c r="K239" s="258" t="s">
        <v>159</v>
      </c>
      <c r="L239" s="263"/>
      <c r="M239" s="264" t="s">
        <v>21</v>
      </c>
      <c r="N239" s="265" t="s">
        <v>44</v>
      </c>
      <c r="O239" s="45"/>
      <c r="P239" s="228">
        <f>O239*H239</f>
        <v>0</v>
      </c>
      <c r="Q239" s="228">
        <v>0.0022000000000000001</v>
      </c>
      <c r="R239" s="228">
        <f>Q239*H239</f>
        <v>0.15840000000000001</v>
      </c>
      <c r="S239" s="228">
        <v>0</v>
      </c>
      <c r="T239" s="229">
        <f>S239*H239</f>
        <v>0</v>
      </c>
      <c r="AR239" s="22" t="s">
        <v>196</v>
      </c>
      <c r="AT239" s="22" t="s">
        <v>230</v>
      </c>
      <c r="AU239" s="22" t="s">
        <v>83</v>
      </c>
      <c r="AY239" s="22" t="s">
        <v>153</v>
      </c>
      <c r="BE239" s="230">
        <f>IF(N239="základní",J239,0)</f>
        <v>0</v>
      </c>
      <c r="BF239" s="230">
        <f>IF(N239="snížená",J239,0)</f>
        <v>0</v>
      </c>
      <c r="BG239" s="230">
        <f>IF(N239="zákl. přenesená",J239,0)</f>
        <v>0</v>
      </c>
      <c r="BH239" s="230">
        <f>IF(N239="sníž. přenesená",J239,0)</f>
        <v>0</v>
      </c>
      <c r="BI239" s="230">
        <f>IF(N239="nulová",J239,0)</f>
        <v>0</v>
      </c>
      <c r="BJ239" s="22" t="s">
        <v>81</v>
      </c>
      <c r="BK239" s="230">
        <f>ROUND(I239*H239,2)</f>
        <v>0</v>
      </c>
      <c r="BL239" s="22" t="s">
        <v>160</v>
      </c>
      <c r="BM239" s="22" t="s">
        <v>439</v>
      </c>
    </row>
    <row r="240" s="1" customFormat="1" ht="38.25" customHeight="1">
      <c r="B240" s="44"/>
      <c r="C240" s="219" t="s">
        <v>440</v>
      </c>
      <c r="D240" s="219" t="s">
        <v>155</v>
      </c>
      <c r="E240" s="220" t="s">
        <v>441</v>
      </c>
      <c r="F240" s="221" t="s">
        <v>442</v>
      </c>
      <c r="G240" s="222" t="s">
        <v>256</v>
      </c>
      <c r="H240" s="223">
        <v>69.200000000000003</v>
      </c>
      <c r="I240" s="224"/>
      <c r="J240" s="225">
        <f>ROUND(I240*H240,2)</f>
        <v>0</v>
      </c>
      <c r="K240" s="221" t="s">
        <v>159</v>
      </c>
      <c r="L240" s="70"/>
      <c r="M240" s="226" t="s">
        <v>21</v>
      </c>
      <c r="N240" s="227" t="s">
        <v>44</v>
      </c>
      <c r="O240" s="45"/>
      <c r="P240" s="228">
        <f>O240*H240</f>
        <v>0</v>
      </c>
      <c r="Q240" s="228">
        <v>0.1295</v>
      </c>
      <c r="R240" s="228">
        <f>Q240*H240</f>
        <v>8.9614000000000011</v>
      </c>
      <c r="S240" s="228">
        <v>0</v>
      </c>
      <c r="T240" s="229">
        <f>S240*H240</f>
        <v>0</v>
      </c>
      <c r="AR240" s="22" t="s">
        <v>160</v>
      </c>
      <c r="AT240" s="22" t="s">
        <v>155</v>
      </c>
      <c r="AU240" s="22" t="s">
        <v>83</v>
      </c>
      <c r="AY240" s="22" t="s">
        <v>153</v>
      </c>
      <c r="BE240" s="230">
        <f>IF(N240="základní",J240,0)</f>
        <v>0</v>
      </c>
      <c r="BF240" s="230">
        <f>IF(N240="snížená",J240,0)</f>
        <v>0</v>
      </c>
      <c r="BG240" s="230">
        <f>IF(N240="zákl. přenesená",J240,0)</f>
        <v>0</v>
      </c>
      <c r="BH240" s="230">
        <f>IF(N240="sníž. přenesená",J240,0)</f>
        <v>0</v>
      </c>
      <c r="BI240" s="230">
        <f>IF(N240="nulová",J240,0)</f>
        <v>0</v>
      </c>
      <c r="BJ240" s="22" t="s">
        <v>81</v>
      </c>
      <c r="BK240" s="230">
        <f>ROUND(I240*H240,2)</f>
        <v>0</v>
      </c>
      <c r="BL240" s="22" t="s">
        <v>160</v>
      </c>
      <c r="BM240" s="22" t="s">
        <v>443</v>
      </c>
    </row>
    <row r="241" s="1" customFormat="1">
      <c r="B241" s="44"/>
      <c r="C241" s="72"/>
      <c r="D241" s="231" t="s">
        <v>162</v>
      </c>
      <c r="E241" s="72"/>
      <c r="F241" s="232" t="s">
        <v>444</v>
      </c>
      <c r="G241" s="72"/>
      <c r="H241" s="72"/>
      <c r="I241" s="189"/>
      <c r="J241" s="72"/>
      <c r="K241" s="72"/>
      <c r="L241" s="70"/>
      <c r="M241" s="233"/>
      <c r="N241" s="45"/>
      <c r="O241" s="45"/>
      <c r="P241" s="45"/>
      <c r="Q241" s="45"/>
      <c r="R241" s="45"/>
      <c r="S241" s="45"/>
      <c r="T241" s="93"/>
      <c r="AT241" s="22" t="s">
        <v>162</v>
      </c>
      <c r="AU241" s="22" t="s">
        <v>83</v>
      </c>
    </row>
    <row r="242" s="1" customFormat="1" ht="16.5" customHeight="1">
      <c r="B242" s="44"/>
      <c r="C242" s="256" t="s">
        <v>445</v>
      </c>
      <c r="D242" s="256" t="s">
        <v>230</v>
      </c>
      <c r="E242" s="257" t="s">
        <v>446</v>
      </c>
      <c r="F242" s="258" t="s">
        <v>447</v>
      </c>
      <c r="G242" s="259" t="s">
        <v>170</v>
      </c>
      <c r="H242" s="260">
        <v>40</v>
      </c>
      <c r="I242" s="261"/>
      <c r="J242" s="262">
        <f>ROUND(I242*H242,2)</f>
        <v>0</v>
      </c>
      <c r="K242" s="258" t="s">
        <v>159</v>
      </c>
      <c r="L242" s="263"/>
      <c r="M242" s="264" t="s">
        <v>21</v>
      </c>
      <c r="N242" s="265" t="s">
        <v>44</v>
      </c>
      <c r="O242" s="45"/>
      <c r="P242" s="228">
        <f>O242*H242</f>
        <v>0</v>
      </c>
      <c r="Q242" s="228">
        <v>0.078</v>
      </c>
      <c r="R242" s="228">
        <f>Q242*H242</f>
        <v>3.1200000000000001</v>
      </c>
      <c r="S242" s="228">
        <v>0</v>
      </c>
      <c r="T242" s="229">
        <f>S242*H242</f>
        <v>0</v>
      </c>
      <c r="AR242" s="22" t="s">
        <v>196</v>
      </c>
      <c r="AT242" s="22" t="s">
        <v>230</v>
      </c>
      <c r="AU242" s="22" t="s">
        <v>83</v>
      </c>
      <c r="AY242" s="22" t="s">
        <v>153</v>
      </c>
      <c r="BE242" s="230">
        <f>IF(N242="základní",J242,0)</f>
        <v>0</v>
      </c>
      <c r="BF242" s="230">
        <f>IF(N242="snížená",J242,0)</f>
        <v>0</v>
      </c>
      <c r="BG242" s="230">
        <f>IF(N242="zákl. přenesená",J242,0)</f>
        <v>0</v>
      </c>
      <c r="BH242" s="230">
        <f>IF(N242="sníž. přenesená",J242,0)</f>
        <v>0</v>
      </c>
      <c r="BI242" s="230">
        <f>IF(N242="nulová",J242,0)</f>
        <v>0</v>
      </c>
      <c r="BJ242" s="22" t="s">
        <v>81</v>
      </c>
      <c r="BK242" s="230">
        <f>ROUND(I242*H242,2)</f>
        <v>0</v>
      </c>
      <c r="BL242" s="22" t="s">
        <v>160</v>
      </c>
      <c r="BM242" s="22" t="s">
        <v>448</v>
      </c>
    </row>
    <row r="243" s="1" customFormat="1">
      <c r="B243" s="44"/>
      <c r="C243" s="72"/>
      <c r="D243" s="231" t="s">
        <v>162</v>
      </c>
      <c r="E243" s="72"/>
      <c r="F243" s="232" t="s">
        <v>444</v>
      </c>
      <c r="G243" s="72"/>
      <c r="H243" s="72"/>
      <c r="I243" s="189"/>
      <c r="J243" s="72"/>
      <c r="K243" s="72"/>
      <c r="L243" s="70"/>
      <c r="M243" s="233"/>
      <c r="N243" s="45"/>
      <c r="O243" s="45"/>
      <c r="P243" s="45"/>
      <c r="Q243" s="45"/>
      <c r="R243" s="45"/>
      <c r="S243" s="45"/>
      <c r="T243" s="93"/>
      <c r="AT243" s="22" t="s">
        <v>162</v>
      </c>
      <c r="AU243" s="22" t="s">
        <v>83</v>
      </c>
    </row>
    <row r="244" s="1" customFormat="1" ht="16.5" customHeight="1">
      <c r="B244" s="44"/>
      <c r="C244" s="256" t="s">
        <v>449</v>
      </c>
      <c r="D244" s="256" t="s">
        <v>230</v>
      </c>
      <c r="E244" s="257" t="s">
        <v>450</v>
      </c>
      <c r="F244" s="258" t="s">
        <v>451</v>
      </c>
      <c r="G244" s="259" t="s">
        <v>170</v>
      </c>
      <c r="H244" s="260">
        <v>30</v>
      </c>
      <c r="I244" s="261"/>
      <c r="J244" s="262">
        <f>ROUND(I244*H244,2)</f>
        <v>0</v>
      </c>
      <c r="K244" s="258" t="s">
        <v>159</v>
      </c>
      <c r="L244" s="263"/>
      <c r="M244" s="264" t="s">
        <v>21</v>
      </c>
      <c r="N244" s="265" t="s">
        <v>44</v>
      </c>
      <c r="O244" s="45"/>
      <c r="P244" s="228">
        <f>O244*H244</f>
        <v>0</v>
      </c>
      <c r="Q244" s="228">
        <v>0.108</v>
      </c>
      <c r="R244" s="228">
        <f>Q244*H244</f>
        <v>3.2399999999999998</v>
      </c>
      <c r="S244" s="228">
        <v>0</v>
      </c>
      <c r="T244" s="229">
        <f>S244*H244</f>
        <v>0</v>
      </c>
      <c r="AR244" s="22" t="s">
        <v>196</v>
      </c>
      <c r="AT244" s="22" t="s">
        <v>230</v>
      </c>
      <c r="AU244" s="22" t="s">
        <v>83</v>
      </c>
      <c r="AY244" s="22" t="s">
        <v>153</v>
      </c>
      <c r="BE244" s="230">
        <f>IF(N244="základní",J244,0)</f>
        <v>0</v>
      </c>
      <c r="BF244" s="230">
        <f>IF(N244="snížená",J244,0)</f>
        <v>0</v>
      </c>
      <c r="BG244" s="230">
        <f>IF(N244="zákl. přenesená",J244,0)</f>
        <v>0</v>
      </c>
      <c r="BH244" s="230">
        <f>IF(N244="sníž. přenesená",J244,0)</f>
        <v>0</v>
      </c>
      <c r="BI244" s="230">
        <f>IF(N244="nulová",J244,0)</f>
        <v>0</v>
      </c>
      <c r="BJ244" s="22" t="s">
        <v>81</v>
      </c>
      <c r="BK244" s="230">
        <f>ROUND(I244*H244,2)</f>
        <v>0</v>
      </c>
      <c r="BL244" s="22" t="s">
        <v>160</v>
      </c>
      <c r="BM244" s="22" t="s">
        <v>452</v>
      </c>
    </row>
    <row r="245" s="1" customFormat="1" ht="16.5" customHeight="1">
      <c r="B245" s="44"/>
      <c r="C245" s="219" t="s">
        <v>453</v>
      </c>
      <c r="D245" s="219" t="s">
        <v>155</v>
      </c>
      <c r="E245" s="220" t="s">
        <v>454</v>
      </c>
      <c r="F245" s="221" t="s">
        <v>455</v>
      </c>
      <c r="G245" s="222" t="s">
        <v>256</v>
      </c>
      <c r="H245" s="223">
        <v>898.79999999999995</v>
      </c>
      <c r="I245" s="224"/>
      <c r="J245" s="225">
        <f>ROUND(I245*H245,2)</f>
        <v>0</v>
      </c>
      <c r="K245" s="221" t="s">
        <v>21</v>
      </c>
      <c r="L245" s="70"/>
      <c r="M245" s="226" t="s">
        <v>21</v>
      </c>
      <c r="N245" s="227" t="s">
        <v>44</v>
      </c>
      <c r="O245" s="45"/>
      <c r="P245" s="228">
        <f>O245*H245</f>
        <v>0</v>
      </c>
      <c r="Q245" s="228">
        <v>1.0000000000000001E-05</v>
      </c>
      <c r="R245" s="228">
        <f>Q245*H245</f>
        <v>0.0089879999999999995</v>
      </c>
      <c r="S245" s="228">
        <v>0</v>
      </c>
      <c r="T245" s="229">
        <f>S245*H245</f>
        <v>0</v>
      </c>
      <c r="AR245" s="22" t="s">
        <v>160</v>
      </c>
      <c r="AT245" s="22" t="s">
        <v>155</v>
      </c>
      <c r="AU245" s="22" t="s">
        <v>83</v>
      </c>
      <c r="AY245" s="22" t="s">
        <v>153</v>
      </c>
      <c r="BE245" s="230">
        <f>IF(N245="základní",J245,0)</f>
        <v>0</v>
      </c>
      <c r="BF245" s="230">
        <f>IF(N245="snížená",J245,0)</f>
        <v>0</v>
      </c>
      <c r="BG245" s="230">
        <f>IF(N245="zákl. přenesená",J245,0)</f>
        <v>0</v>
      </c>
      <c r="BH245" s="230">
        <f>IF(N245="sníž. přenesená",J245,0)</f>
        <v>0</v>
      </c>
      <c r="BI245" s="230">
        <f>IF(N245="nulová",J245,0)</f>
        <v>0</v>
      </c>
      <c r="BJ245" s="22" t="s">
        <v>81</v>
      </c>
      <c r="BK245" s="230">
        <f>ROUND(I245*H245,2)</f>
        <v>0</v>
      </c>
      <c r="BL245" s="22" t="s">
        <v>160</v>
      </c>
      <c r="BM245" s="22" t="s">
        <v>456</v>
      </c>
    </row>
    <row r="246" s="1" customFormat="1">
      <c r="B246" s="44"/>
      <c r="C246" s="72"/>
      <c r="D246" s="231" t="s">
        <v>162</v>
      </c>
      <c r="E246" s="72"/>
      <c r="F246" s="232" t="s">
        <v>457</v>
      </c>
      <c r="G246" s="72"/>
      <c r="H246" s="72"/>
      <c r="I246" s="189"/>
      <c r="J246" s="72"/>
      <c r="K246" s="72"/>
      <c r="L246" s="70"/>
      <c r="M246" s="233"/>
      <c r="N246" s="45"/>
      <c r="O246" s="45"/>
      <c r="P246" s="45"/>
      <c r="Q246" s="45"/>
      <c r="R246" s="45"/>
      <c r="S246" s="45"/>
      <c r="T246" s="93"/>
      <c r="AT246" s="22" t="s">
        <v>162</v>
      </c>
      <c r="AU246" s="22" t="s">
        <v>83</v>
      </c>
    </row>
    <row r="247" s="11" customFormat="1">
      <c r="B247" s="234"/>
      <c r="C247" s="235"/>
      <c r="D247" s="231" t="s">
        <v>181</v>
      </c>
      <c r="E247" s="236" t="s">
        <v>21</v>
      </c>
      <c r="F247" s="237" t="s">
        <v>458</v>
      </c>
      <c r="G247" s="235"/>
      <c r="H247" s="238">
        <v>898.79999999999995</v>
      </c>
      <c r="I247" s="239"/>
      <c r="J247" s="235"/>
      <c r="K247" s="235"/>
      <c r="L247" s="240"/>
      <c r="M247" s="241"/>
      <c r="N247" s="242"/>
      <c r="O247" s="242"/>
      <c r="P247" s="242"/>
      <c r="Q247" s="242"/>
      <c r="R247" s="242"/>
      <c r="S247" s="242"/>
      <c r="T247" s="243"/>
      <c r="AT247" s="244" t="s">
        <v>181</v>
      </c>
      <c r="AU247" s="244" t="s">
        <v>83</v>
      </c>
      <c r="AV247" s="11" t="s">
        <v>83</v>
      </c>
      <c r="AW247" s="11" t="s">
        <v>37</v>
      </c>
      <c r="AX247" s="11" t="s">
        <v>73</v>
      </c>
      <c r="AY247" s="244" t="s">
        <v>153</v>
      </c>
    </row>
    <row r="248" s="12" customFormat="1">
      <c r="B248" s="245"/>
      <c r="C248" s="246"/>
      <c r="D248" s="231" t="s">
        <v>181</v>
      </c>
      <c r="E248" s="247" t="s">
        <v>21</v>
      </c>
      <c r="F248" s="248" t="s">
        <v>183</v>
      </c>
      <c r="G248" s="246"/>
      <c r="H248" s="249">
        <v>898.79999999999995</v>
      </c>
      <c r="I248" s="250"/>
      <c r="J248" s="246"/>
      <c r="K248" s="246"/>
      <c r="L248" s="251"/>
      <c r="M248" s="252"/>
      <c r="N248" s="253"/>
      <c r="O248" s="253"/>
      <c r="P248" s="253"/>
      <c r="Q248" s="253"/>
      <c r="R248" s="253"/>
      <c r="S248" s="253"/>
      <c r="T248" s="254"/>
      <c r="AT248" s="255" t="s">
        <v>181</v>
      </c>
      <c r="AU248" s="255" t="s">
        <v>83</v>
      </c>
      <c r="AV248" s="12" t="s">
        <v>160</v>
      </c>
      <c r="AW248" s="12" t="s">
        <v>37</v>
      </c>
      <c r="AX248" s="12" t="s">
        <v>81</v>
      </c>
      <c r="AY248" s="255" t="s">
        <v>153</v>
      </c>
    </row>
    <row r="249" s="1" customFormat="1" ht="25.5" customHeight="1">
      <c r="B249" s="44"/>
      <c r="C249" s="219" t="s">
        <v>459</v>
      </c>
      <c r="D249" s="219" t="s">
        <v>155</v>
      </c>
      <c r="E249" s="220" t="s">
        <v>460</v>
      </c>
      <c r="F249" s="221" t="s">
        <v>461</v>
      </c>
      <c r="G249" s="222" t="s">
        <v>256</v>
      </c>
      <c r="H249" s="223">
        <v>6.4000000000000004</v>
      </c>
      <c r="I249" s="224"/>
      <c r="J249" s="225">
        <f>ROUND(I249*H249,2)</f>
        <v>0</v>
      </c>
      <c r="K249" s="221" t="s">
        <v>159</v>
      </c>
      <c r="L249" s="70"/>
      <c r="M249" s="226" t="s">
        <v>21</v>
      </c>
      <c r="N249" s="227" t="s">
        <v>44</v>
      </c>
      <c r="O249" s="45"/>
      <c r="P249" s="228">
        <f>O249*H249</f>
        <v>0</v>
      </c>
      <c r="Q249" s="228">
        <v>0</v>
      </c>
      <c r="R249" s="228">
        <f>Q249*H249</f>
        <v>0</v>
      </c>
      <c r="S249" s="228">
        <v>0</v>
      </c>
      <c r="T249" s="229">
        <f>S249*H249</f>
        <v>0</v>
      </c>
      <c r="AR249" s="22" t="s">
        <v>160</v>
      </c>
      <c r="AT249" s="22" t="s">
        <v>155</v>
      </c>
      <c r="AU249" s="22" t="s">
        <v>83</v>
      </c>
      <c r="AY249" s="22" t="s">
        <v>153</v>
      </c>
      <c r="BE249" s="230">
        <f>IF(N249="základní",J249,0)</f>
        <v>0</v>
      </c>
      <c r="BF249" s="230">
        <f>IF(N249="snížená",J249,0)</f>
        <v>0</v>
      </c>
      <c r="BG249" s="230">
        <f>IF(N249="zákl. přenesená",J249,0)</f>
        <v>0</v>
      </c>
      <c r="BH249" s="230">
        <f>IF(N249="sníž. přenesená",J249,0)</f>
        <v>0</v>
      </c>
      <c r="BI249" s="230">
        <f>IF(N249="nulová",J249,0)</f>
        <v>0</v>
      </c>
      <c r="BJ249" s="22" t="s">
        <v>81</v>
      </c>
      <c r="BK249" s="230">
        <f>ROUND(I249*H249,2)</f>
        <v>0</v>
      </c>
      <c r="BL249" s="22" t="s">
        <v>160</v>
      </c>
      <c r="BM249" s="22" t="s">
        <v>462</v>
      </c>
    </row>
    <row r="250" s="1" customFormat="1">
      <c r="B250" s="44"/>
      <c r="C250" s="72"/>
      <c r="D250" s="231" t="s">
        <v>162</v>
      </c>
      <c r="E250" s="72"/>
      <c r="F250" s="232" t="s">
        <v>463</v>
      </c>
      <c r="G250" s="72"/>
      <c r="H250" s="72"/>
      <c r="I250" s="189"/>
      <c r="J250" s="72"/>
      <c r="K250" s="72"/>
      <c r="L250" s="70"/>
      <c r="M250" s="233"/>
      <c r="N250" s="45"/>
      <c r="O250" s="45"/>
      <c r="P250" s="45"/>
      <c r="Q250" s="45"/>
      <c r="R250" s="45"/>
      <c r="S250" s="45"/>
      <c r="T250" s="93"/>
      <c r="AT250" s="22" t="s">
        <v>162</v>
      </c>
      <c r="AU250" s="22" t="s">
        <v>83</v>
      </c>
    </row>
    <row r="251" s="1" customFormat="1" ht="38.25" customHeight="1">
      <c r="B251" s="44"/>
      <c r="C251" s="219" t="s">
        <v>464</v>
      </c>
      <c r="D251" s="219" t="s">
        <v>155</v>
      </c>
      <c r="E251" s="220" t="s">
        <v>465</v>
      </c>
      <c r="F251" s="221" t="s">
        <v>466</v>
      </c>
      <c r="G251" s="222" t="s">
        <v>256</v>
      </c>
      <c r="H251" s="223">
        <v>190.40000000000001</v>
      </c>
      <c r="I251" s="224"/>
      <c r="J251" s="225">
        <f>ROUND(I251*H251,2)</f>
        <v>0</v>
      </c>
      <c r="K251" s="221" t="s">
        <v>159</v>
      </c>
      <c r="L251" s="70"/>
      <c r="M251" s="226" t="s">
        <v>21</v>
      </c>
      <c r="N251" s="227" t="s">
        <v>44</v>
      </c>
      <c r="O251" s="45"/>
      <c r="P251" s="228">
        <f>O251*H251</f>
        <v>0</v>
      </c>
      <c r="Q251" s="228">
        <v>0.00034000000000000002</v>
      </c>
      <c r="R251" s="228">
        <f>Q251*H251</f>
        <v>0.064736000000000002</v>
      </c>
      <c r="S251" s="228">
        <v>0</v>
      </c>
      <c r="T251" s="229">
        <f>S251*H251</f>
        <v>0</v>
      </c>
      <c r="AR251" s="22" t="s">
        <v>160</v>
      </c>
      <c r="AT251" s="22" t="s">
        <v>155</v>
      </c>
      <c r="AU251" s="22" t="s">
        <v>83</v>
      </c>
      <c r="AY251" s="22" t="s">
        <v>153</v>
      </c>
      <c r="BE251" s="230">
        <f>IF(N251="základní",J251,0)</f>
        <v>0</v>
      </c>
      <c r="BF251" s="230">
        <f>IF(N251="snížená",J251,0)</f>
        <v>0</v>
      </c>
      <c r="BG251" s="230">
        <f>IF(N251="zákl. přenesená",J251,0)</f>
        <v>0</v>
      </c>
      <c r="BH251" s="230">
        <f>IF(N251="sníž. přenesená",J251,0)</f>
        <v>0</v>
      </c>
      <c r="BI251" s="230">
        <f>IF(N251="nulová",J251,0)</f>
        <v>0</v>
      </c>
      <c r="BJ251" s="22" t="s">
        <v>81</v>
      </c>
      <c r="BK251" s="230">
        <f>ROUND(I251*H251,2)</f>
        <v>0</v>
      </c>
      <c r="BL251" s="22" t="s">
        <v>160</v>
      </c>
      <c r="BM251" s="22" t="s">
        <v>467</v>
      </c>
    </row>
    <row r="252" s="1" customFormat="1">
      <c r="B252" s="44"/>
      <c r="C252" s="72"/>
      <c r="D252" s="231" t="s">
        <v>162</v>
      </c>
      <c r="E252" s="72"/>
      <c r="F252" s="232" t="s">
        <v>463</v>
      </c>
      <c r="G252" s="72"/>
      <c r="H252" s="72"/>
      <c r="I252" s="189"/>
      <c r="J252" s="72"/>
      <c r="K252" s="72"/>
      <c r="L252" s="70"/>
      <c r="M252" s="233"/>
      <c r="N252" s="45"/>
      <c r="O252" s="45"/>
      <c r="P252" s="45"/>
      <c r="Q252" s="45"/>
      <c r="R252" s="45"/>
      <c r="S252" s="45"/>
      <c r="T252" s="93"/>
      <c r="AT252" s="22" t="s">
        <v>162</v>
      </c>
      <c r="AU252" s="22" t="s">
        <v>83</v>
      </c>
    </row>
    <row r="253" s="11" customFormat="1">
      <c r="B253" s="234"/>
      <c r="C253" s="235"/>
      <c r="D253" s="231" t="s">
        <v>181</v>
      </c>
      <c r="E253" s="236" t="s">
        <v>21</v>
      </c>
      <c r="F253" s="237" t="s">
        <v>468</v>
      </c>
      <c r="G253" s="235"/>
      <c r="H253" s="238">
        <v>190.40000000000001</v>
      </c>
      <c r="I253" s="239"/>
      <c r="J253" s="235"/>
      <c r="K253" s="235"/>
      <c r="L253" s="240"/>
      <c r="M253" s="241"/>
      <c r="N253" s="242"/>
      <c r="O253" s="242"/>
      <c r="P253" s="242"/>
      <c r="Q253" s="242"/>
      <c r="R253" s="242"/>
      <c r="S253" s="242"/>
      <c r="T253" s="243"/>
      <c r="AT253" s="244" t="s">
        <v>181</v>
      </c>
      <c r="AU253" s="244" t="s">
        <v>83</v>
      </c>
      <c r="AV253" s="11" t="s">
        <v>83</v>
      </c>
      <c r="AW253" s="11" t="s">
        <v>37</v>
      </c>
      <c r="AX253" s="11" t="s">
        <v>73</v>
      </c>
      <c r="AY253" s="244" t="s">
        <v>153</v>
      </c>
    </row>
    <row r="254" s="12" customFormat="1">
      <c r="B254" s="245"/>
      <c r="C254" s="246"/>
      <c r="D254" s="231" t="s">
        <v>181</v>
      </c>
      <c r="E254" s="247" t="s">
        <v>21</v>
      </c>
      <c r="F254" s="248" t="s">
        <v>183</v>
      </c>
      <c r="G254" s="246"/>
      <c r="H254" s="249">
        <v>190.40000000000001</v>
      </c>
      <c r="I254" s="250"/>
      <c r="J254" s="246"/>
      <c r="K254" s="246"/>
      <c r="L254" s="251"/>
      <c r="M254" s="252"/>
      <c r="N254" s="253"/>
      <c r="O254" s="253"/>
      <c r="P254" s="253"/>
      <c r="Q254" s="253"/>
      <c r="R254" s="253"/>
      <c r="S254" s="253"/>
      <c r="T254" s="254"/>
      <c r="AT254" s="255" t="s">
        <v>181</v>
      </c>
      <c r="AU254" s="255" t="s">
        <v>83</v>
      </c>
      <c r="AV254" s="12" t="s">
        <v>160</v>
      </c>
      <c r="AW254" s="12" t="s">
        <v>37</v>
      </c>
      <c r="AX254" s="12" t="s">
        <v>81</v>
      </c>
      <c r="AY254" s="255" t="s">
        <v>153</v>
      </c>
    </row>
    <row r="255" s="1" customFormat="1" ht="25.5" customHeight="1">
      <c r="B255" s="44"/>
      <c r="C255" s="219" t="s">
        <v>469</v>
      </c>
      <c r="D255" s="219" t="s">
        <v>155</v>
      </c>
      <c r="E255" s="220" t="s">
        <v>470</v>
      </c>
      <c r="F255" s="221" t="s">
        <v>471</v>
      </c>
      <c r="G255" s="222" t="s">
        <v>256</v>
      </c>
      <c r="H255" s="223">
        <v>86</v>
      </c>
      <c r="I255" s="224"/>
      <c r="J255" s="225">
        <f>ROUND(I255*H255,2)</f>
        <v>0</v>
      </c>
      <c r="K255" s="221" t="s">
        <v>159</v>
      </c>
      <c r="L255" s="70"/>
      <c r="M255" s="226" t="s">
        <v>21</v>
      </c>
      <c r="N255" s="227" t="s">
        <v>44</v>
      </c>
      <c r="O255" s="45"/>
      <c r="P255" s="228">
        <f>O255*H255</f>
        <v>0</v>
      </c>
      <c r="Q255" s="228">
        <v>0.88534999999999997</v>
      </c>
      <c r="R255" s="228">
        <f>Q255*H255</f>
        <v>76.140100000000004</v>
      </c>
      <c r="S255" s="228">
        <v>0</v>
      </c>
      <c r="T255" s="229">
        <f>S255*H255</f>
        <v>0</v>
      </c>
      <c r="AR255" s="22" t="s">
        <v>160</v>
      </c>
      <c r="AT255" s="22" t="s">
        <v>155</v>
      </c>
      <c r="AU255" s="22" t="s">
        <v>83</v>
      </c>
      <c r="AY255" s="22" t="s">
        <v>153</v>
      </c>
      <c r="BE255" s="230">
        <f>IF(N255="základní",J255,0)</f>
        <v>0</v>
      </c>
      <c r="BF255" s="230">
        <f>IF(N255="snížená",J255,0)</f>
        <v>0</v>
      </c>
      <c r="BG255" s="230">
        <f>IF(N255="zákl. přenesená",J255,0)</f>
        <v>0</v>
      </c>
      <c r="BH255" s="230">
        <f>IF(N255="sníž. přenesená",J255,0)</f>
        <v>0</v>
      </c>
      <c r="BI255" s="230">
        <f>IF(N255="nulová",J255,0)</f>
        <v>0</v>
      </c>
      <c r="BJ255" s="22" t="s">
        <v>81</v>
      </c>
      <c r="BK255" s="230">
        <f>ROUND(I255*H255,2)</f>
        <v>0</v>
      </c>
      <c r="BL255" s="22" t="s">
        <v>160</v>
      </c>
      <c r="BM255" s="22" t="s">
        <v>472</v>
      </c>
    </row>
    <row r="256" s="1" customFormat="1">
      <c r="B256" s="44"/>
      <c r="C256" s="72"/>
      <c r="D256" s="231" t="s">
        <v>162</v>
      </c>
      <c r="E256" s="72"/>
      <c r="F256" s="232" t="s">
        <v>473</v>
      </c>
      <c r="G256" s="72"/>
      <c r="H256" s="72"/>
      <c r="I256" s="189"/>
      <c r="J256" s="72"/>
      <c r="K256" s="72"/>
      <c r="L256" s="70"/>
      <c r="M256" s="233"/>
      <c r="N256" s="45"/>
      <c r="O256" s="45"/>
      <c r="P256" s="45"/>
      <c r="Q256" s="45"/>
      <c r="R256" s="45"/>
      <c r="S256" s="45"/>
      <c r="T256" s="93"/>
      <c r="AT256" s="22" t="s">
        <v>162</v>
      </c>
      <c r="AU256" s="22" t="s">
        <v>83</v>
      </c>
    </row>
    <row r="257" s="1" customFormat="1" ht="16.5" customHeight="1">
      <c r="B257" s="44"/>
      <c r="C257" s="256" t="s">
        <v>474</v>
      </c>
      <c r="D257" s="256" t="s">
        <v>230</v>
      </c>
      <c r="E257" s="257" t="s">
        <v>475</v>
      </c>
      <c r="F257" s="258" t="s">
        <v>476</v>
      </c>
      <c r="G257" s="259" t="s">
        <v>170</v>
      </c>
      <c r="H257" s="260">
        <v>86</v>
      </c>
      <c r="I257" s="261"/>
      <c r="J257" s="262">
        <f>ROUND(I257*H257,2)</f>
        <v>0</v>
      </c>
      <c r="K257" s="258" t="s">
        <v>159</v>
      </c>
      <c r="L257" s="263"/>
      <c r="M257" s="264" t="s">
        <v>21</v>
      </c>
      <c r="N257" s="265" t="s">
        <v>44</v>
      </c>
      <c r="O257" s="45"/>
      <c r="P257" s="228">
        <f>O257*H257</f>
        <v>0</v>
      </c>
      <c r="Q257" s="228">
        <v>0.48999999999999999</v>
      </c>
      <c r="R257" s="228">
        <f>Q257*H257</f>
        <v>42.140000000000001</v>
      </c>
      <c r="S257" s="228">
        <v>0</v>
      </c>
      <c r="T257" s="229">
        <f>S257*H257</f>
        <v>0</v>
      </c>
      <c r="AR257" s="22" t="s">
        <v>196</v>
      </c>
      <c r="AT257" s="22" t="s">
        <v>230</v>
      </c>
      <c r="AU257" s="22" t="s">
        <v>83</v>
      </c>
      <c r="AY257" s="22" t="s">
        <v>153</v>
      </c>
      <c r="BE257" s="230">
        <f>IF(N257="základní",J257,0)</f>
        <v>0</v>
      </c>
      <c r="BF257" s="230">
        <f>IF(N257="snížená",J257,0)</f>
        <v>0</v>
      </c>
      <c r="BG257" s="230">
        <f>IF(N257="zákl. přenesená",J257,0)</f>
        <v>0</v>
      </c>
      <c r="BH257" s="230">
        <f>IF(N257="sníž. přenesená",J257,0)</f>
        <v>0</v>
      </c>
      <c r="BI257" s="230">
        <f>IF(N257="nulová",J257,0)</f>
        <v>0</v>
      </c>
      <c r="BJ257" s="22" t="s">
        <v>81</v>
      </c>
      <c r="BK257" s="230">
        <f>ROUND(I257*H257,2)</f>
        <v>0</v>
      </c>
      <c r="BL257" s="22" t="s">
        <v>160</v>
      </c>
      <c r="BM257" s="22" t="s">
        <v>477</v>
      </c>
    </row>
    <row r="258" s="1" customFormat="1">
      <c r="B258" s="44"/>
      <c r="C258" s="72"/>
      <c r="D258" s="231" t="s">
        <v>162</v>
      </c>
      <c r="E258" s="72"/>
      <c r="F258" s="232" t="s">
        <v>478</v>
      </c>
      <c r="G258" s="72"/>
      <c r="H258" s="72"/>
      <c r="I258" s="189"/>
      <c r="J258" s="72"/>
      <c r="K258" s="72"/>
      <c r="L258" s="70"/>
      <c r="M258" s="233"/>
      <c r="N258" s="45"/>
      <c r="O258" s="45"/>
      <c r="P258" s="45"/>
      <c r="Q258" s="45"/>
      <c r="R258" s="45"/>
      <c r="S258" s="45"/>
      <c r="T258" s="93"/>
      <c r="AT258" s="22" t="s">
        <v>162</v>
      </c>
      <c r="AU258" s="22" t="s">
        <v>83</v>
      </c>
    </row>
    <row r="259" s="1" customFormat="1" ht="25.5" customHeight="1">
      <c r="B259" s="44"/>
      <c r="C259" s="219" t="s">
        <v>479</v>
      </c>
      <c r="D259" s="219" t="s">
        <v>155</v>
      </c>
      <c r="E259" s="220" t="s">
        <v>480</v>
      </c>
      <c r="F259" s="221" t="s">
        <v>481</v>
      </c>
      <c r="G259" s="222" t="s">
        <v>158</v>
      </c>
      <c r="H259" s="223">
        <v>3244.5</v>
      </c>
      <c r="I259" s="224"/>
      <c r="J259" s="225">
        <f>ROUND(I259*H259,2)</f>
        <v>0</v>
      </c>
      <c r="K259" s="221" t="s">
        <v>159</v>
      </c>
      <c r="L259" s="70"/>
      <c r="M259" s="226" t="s">
        <v>21</v>
      </c>
      <c r="N259" s="227" t="s">
        <v>44</v>
      </c>
      <c r="O259" s="45"/>
      <c r="P259" s="228">
        <f>O259*H259</f>
        <v>0</v>
      </c>
      <c r="Q259" s="228">
        <v>0.00198</v>
      </c>
      <c r="R259" s="228">
        <f>Q259*H259</f>
        <v>6.4241099999999998</v>
      </c>
      <c r="S259" s="228">
        <v>0</v>
      </c>
      <c r="T259" s="229">
        <f>S259*H259</f>
        <v>0</v>
      </c>
      <c r="AR259" s="22" t="s">
        <v>160</v>
      </c>
      <c r="AT259" s="22" t="s">
        <v>155</v>
      </c>
      <c r="AU259" s="22" t="s">
        <v>83</v>
      </c>
      <c r="AY259" s="22" t="s">
        <v>153</v>
      </c>
      <c r="BE259" s="230">
        <f>IF(N259="základní",J259,0)</f>
        <v>0</v>
      </c>
      <c r="BF259" s="230">
        <f>IF(N259="snížená",J259,0)</f>
        <v>0</v>
      </c>
      <c r="BG259" s="230">
        <f>IF(N259="zákl. přenesená",J259,0)</f>
        <v>0</v>
      </c>
      <c r="BH259" s="230">
        <f>IF(N259="sníž. přenesená",J259,0)</f>
        <v>0</v>
      </c>
      <c r="BI259" s="230">
        <f>IF(N259="nulová",J259,0)</f>
        <v>0</v>
      </c>
      <c r="BJ259" s="22" t="s">
        <v>81</v>
      </c>
      <c r="BK259" s="230">
        <f>ROUND(I259*H259,2)</f>
        <v>0</v>
      </c>
      <c r="BL259" s="22" t="s">
        <v>160</v>
      </c>
      <c r="BM259" s="22" t="s">
        <v>482</v>
      </c>
    </row>
    <row r="260" s="1" customFormat="1">
      <c r="B260" s="44"/>
      <c r="C260" s="72"/>
      <c r="D260" s="231" t="s">
        <v>162</v>
      </c>
      <c r="E260" s="72"/>
      <c r="F260" s="232" t="s">
        <v>483</v>
      </c>
      <c r="G260" s="72"/>
      <c r="H260" s="72"/>
      <c r="I260" s="189"/>
      <c r="J260" s="72"/>
      <c r="K260" s="72"/>
      <c r="L260" s="70"/>
      <c r="M260" s="233"/>
      <c r="N260" s="45"/>
      <c r="O260" s="45"/>
      <c r="P260" s="45"/>
      <c r="Q260" s="45"/>
      <c r="R260" s="45"/>
      <c r="S260" s="45"/>
      <c r="T260" s="93"/>
      <c r="AT260" s="22" t="s">
        <v>162</v>
      </c>
      <c r="AU260" s="22" t="s">
        <v>83</v>
      </c>
    </row>
    <row r="261" s="11" customFormat="1">
      <c r="B261" s="234"/>
      <c r="C261" s="235"/>
      <c r="D261" s="231" t="s">
        <v>181</v>
      </c>
      <c r="E261" s="236" t="s">
        <v>21</v>
      </c>
      <c r="F261" s="237" t="s">
        <v>484</v>
      </c>
      <c r="G261" s="235"/>
      <c r="H261" s="238">
        <v>3060.5</v>
      </c>
      <c r="I261" s="239"/>
      <c r="J261" s="235"/>
      <c r="K261" s="235"/>
      <c r="L261" s="240"/>
      <c r="M261" s="241"/>
      <c r="N261" s="242"/>
      <c r="O261" s="242"/>
      <c r="P261" s="242"/>
      <c r="Q261" s="242"/>
      <c r="R261" s="242"/>
      <c r="S261" s="242"/>
      <c r="T261" s="243"/>
      <c r="AT261" s="244" t="s">
        <v>181</v>
      </c>
      <c r="AU261" s="244" t="s">
        <v>83</v>
      </c>
      <c r="AV261" s="11" t="s">
        <v>83</v>
      </c>
      <c r="AW261" s="11" t="s">
        <v>37</v>
      </c>
      <c r="AX261" s="11" t="s">
        <v>73</v>
      </c>
      <c r="AY261" s="244" t="s">
        <v>153</v>
      </c>
    </row>
    <row r="262" s="11" customFormat="1">
      <c r="B262" s="234"/>
      <c r="C262" s="235"/>
      <c r="D262" s="231" t="s">
        <v>181</v>
      </c>
      <c r="E262" s="236" t="s">
        <v>21</v>
      </c>
      <c r="F262" s="237" t="s">
        <v>485</v>
      </c>
      <c r="G262" s="235"/>
      <c r="H262" s="238">
        <v>184</v>
      </c>
      <c r="I262" s="239"/>
      <c r="J262" s="235"/>
      <c r="K262" s="235"/>
      <c r="L262" s="240"/>
      <c r="M262" s="241"/>
      <c r="N262" s="242"/>
      <c r="O262" s="242"/>
      <c r="P262" s="242"/>
      <c r="Q262" s="242"/>
      <c r="R262" s="242"/>
      <c r="S262" s="242"/>
      <c r="T262" s="243"/>
      <c r="AT262" s="244" t="s">
        <v>181</v>
      </c>
      <c r="AU262" s="244" t="s">
        <v>83</v>
      </c>
      <c r="AV262" s="11" t="s">
        <v>83</v>
      </c>
      <c r="AW262" s="11" t="s">
        <v>37</v>
      </c>
      <c r="AX262" s="11" t="s">
        <v>73</v>
      </c>
      <c r="AY262" s="244" t="s">
        <v>153</v>
      </c>
    </row>
    <row r="263" s="12" customFormat="1">
      <c r="B263" s="245"/>
      <c r="C263" s="246"/>
      <c r="D263" s="231" t="s">
        <v>181</v>
      </c>
      <c r="E263" s="247" t="s">
        <v>21</v>
      </c>
      <c r="F263" s="248" t="s">
        <v>183</v>
      </c>
      <c r="G263" s="246"/>
      <c r="H263" s="249">
        <v>3244.5</v>
      </c>
      <c r="I263" s="250"/>
      <c r="J263" s="246"/>
      <c r="K263" s="246"/>
      <c r="L263" s="251"/>
      <c r="M263" s="252"/>
      <c r="N263" s="253"/>
      <c r="O263" s="253"/>
      <c r="P263" s="253"/>
      <c r="Q263" s="253"/>
      <c r="R263" s="253"/>
      <c r="S263" s="253"/>
      <c r="T263" s="254"/>
      <c r="AT263" s="255" t="s">
        <v>181</v>
      </c>
      <c r="AU263" s="255" t="s">
        <v>83</v>
      </c>
      <c r="AV263" s="12" t="s">
        <v>160</v>
      </c>
      <c r="AW263" s="12" t="s">
        <v>37</v>
      </c>
      <c r="AX263" s="12" t="s">
        <v>81</v>
      </c>
      <c r="AY263" s="255" t="s">
        <v>153</v>
      </c>
    </row>
    <row r="264" s="1" customFormat="1" ht="16.5" customHeight="1">
      <c r="B264" s="44"/>
      <c r="C264" s="219" t="s">
        <v>486</v>
      </c>
      <c r="D264" s="219" t="s">
        <v>155</v>
      </c>
      <c r="E264" s="220" t="s">
        <v>487</v>
      </c>
      <c r="F264" s="221" t="s">
        <v>488</v>
      </c>
      <c r="G264" s="222" t="s">
        <v>256</v>
      </c>
      <c r="H264" s="223">
        <v>190.40000000000001</v>
      </c>
      <c r="I264" s="224"/>
      <c r="J264" s="225">
        <f>ROUND(I264*H264,2)</f>
        <v>0</v>
      </c>
      <c r="K264" s="221" t="s">
        <v>159</v>
      </c>
      <c r="L264" s="70"/>
      <c r="M264" s="226" t="s">
        <v>21</v>
      </c>
      <c r="N264" s="227" t="s">
        <v>44</v>
      </c>
      <c r="O264" s="45"/>
      <c r="P264" s="228">
        <f>O264*H264</f>
        <v>0</v>
      </c>
      <c r="Q264" s="228">
        <v>0</v>
      </c>
      <c r="R264" s="228">
        <f>Q264*H264</f>
        <v>0</v>
      </c>
      <c r="S264" s="228">
        <v>0</v>
      </c>
      <c r="T264" s="229">
        <f>S264*H264</f>
        <v>0</v>
      </c>
      <c r="AR264" s="22" t="s">
        <v>160</v>
      </c>
      <c r="AT264" s="22" t="s">
        <v>155</v>
      </c>
      <c r="AU264" s="22" t="s">
        <v>83</v>
      </c>
      <c r="AY264" s="22" t="s">
        <v>153</v>
      </c>
      <c r="BE264" s="230">
        <f>IF(N264="základní",J264,0)</f>
        <v>0</v>
      </c>
      <c r="BF264" s="230">
        <f>IF(N264="snížená",J264,0)</f>
        <v>0</v>
      </c>
      <c r="BG264" s="230">
        <f>IF(N264="zákl. přenesená",J264,0)</f>
        <v>0</v>
      </c>
      <c r="BH264" s="230">
        <f>IF(N264="sníž. přenesená",J264,0)</f>
        <v>0</v>
      </c>
      <c r="BI264" s="230">
        <f>IF(N264="nulová",J264,0)</f>
        <v>0</v>
      </c>
      <c r="BJ264" s="22" t="s">
        <v>81</v>
      </c>
      <c r="BK264" s="230">
        <f>ROUND(I264*H264,2)</f>
        <v>0</v>
      </c>
      <c r="BL264" s="22" t="s">
        <v>160</v>
      </c>
      <c r="BM264" s="22" t="s">
        <v>489</v>
      </c>
    </row>
    <row r="265" s="1" customFormat="1">
      <c r="B265" s="44"/>
      <c r="C265" s="72"/>
      <c r="D265" s="231" t="s">
        <v>162</v>
      </c>
      <c r="E265" s="72"/>
      <c r="F265" s="232" t="s">
        <v>490</v>
      </c>
      <c r="G265" s="72"/>
      <c r="H265" s="72"/>
      <c r="I265" s="189"/>
      <c r="J265" s="72"/>
      <c r="K265" s="72"/>
      <c r="L265" s="70"/>
      <c r="M265" s="233"/>
      <c r="N265" s="45"/>
      <c r="O265" s="45"/>
      <c r="P265" s="45"/>
      <c r="Q265" s="45"/>
      <c r="R265" s="45"/>
      <c r="S265" s="45"/>
      <c r="T265" s="93"/>
      <c r="AT265" s="22" t="s">
        <v>162</v>
      </c>
      <c r="AU265" s="22" t="s">
        <v>83</v>
      </c>
    </row>
    <row r="266" s="11" customFormat="1">
      <c r="B266" s="234"/>
      <c r="C266" s="235"/>
      <c r="D266" s="231" t="s">
        <v>181</v>
      </c>
      <c r="E266" s="236" t="s">
        <v>21</v>
      </c>
      <c r="F266" s="237" t="s">
        <v>491</v>
      </c>
      <c r="G266" s="235"/>
      <c r="H266" s="238">
        <v>98.400000000000006</v>
      </c>
      <c r="I266" s="239"/>
      <c r="J266" s="235"/>
      <c r="K266" s="235"/>
      <c r="L266" s="240"/>
      <c r="M266" s="241"/>
      <c r="N266" s="242"/>
      <c r="O266" s="242"/>
      <c r="P266" s="242"/>
      <c r="Q266" s="242"/>
      <c r="R266" s="242"/>
      <c r="S266" s="242"/>
      <c r="T266" s="243"/>
      <c r="AT266" s="244" t="s">
        <v>181</v>
      </c>
      <c r="AU266" s="244" t="s">
        <v>83</v>
      </c>
      <c r="AV266" s="11" t="s">
        <v>83</v>
      </c>
      <c r="AW266" s="11" t="s">
        <v>37</v>
      </c>
      <c r="AX266" s="11" t="s">
        <v>73</v>
      </c>
      <c r="AY266" s="244" t="s">
        <v>153</v>
      </c>
    </row>
    <row r="267" s="11" customFormat="1">
      <c r="B267" s="234"/>
      <c r="C267" s="235"/>
      <c r="D267" s="231" t="s">
        <v>181</v>
      </c>
      <c r="E267" s="236" t="s">
        <v>21</v>
      </c>
      <c r="F267" s="237" t="s">
        <v>492</v>
      </c>
      <c r="G267" s="235"/>
      <c r="H267" s="238">
        <v>92</v>
      </c>
      <c r="I267" s="239"/>
      <c r="J267" s="235"/>
      <c r="K267" s="235"/>
      <c r="L267" s="240"/>
      <c r="M267" s="241"/>
      <c r="N267" s="242"/>
      <c r="O267" s="242"/>
      <c r="P267" s="242"/>
      <c r="Q267" s="242"/>
      <c r="R267" s="242"/>
      <c r="S267" s="242"/>
      <c r="T267" s="243"/>
      <c r="AT267" s="244" t="s">
        <v>181</v>
      </c>
      <c r="AU267" s="244" t="s">
        <v>83</v>
      </c>
      <c r="AV267" s="11" t="s">
        <v>83</v>
      </c>
      <c r="AW267" s="11" t="s">
        <v>37</v>
      </c>
      <c r="AX267" s="11" t="s">
        <v>73</v>
      </c>
      <c r="AY267" s="244" t="s">
        <v>153</v>
      </c>
    </row>
    <row r="268" s="12" customFormat="1">
      <c r="B268" s="245"/>
      <c r="C268" s="246"/>
      <c r="D268" s="231" t="s">
        <v>181</v>
      </c>
      <c r="E268" s="247" t="s">
        <v>21</v>
      </c>
      <c r="F268" s="248" t="s">
        <v>183</v>
      </c>
      <c r="G268" s="246"/>
      <c r="H268" s="249">
        <v>190.40000000000001</v>
      </c>
      <c r="I268" s="250"/>
      <c r="J268" s="246"/>
      <c r="K268" s="246"/>
      <c r="L268" s="251"/>
      <c r="M268" s="252"/>
      <c r="N268" s="253"/>
      <c r="O268" s="253"/>
      <c r="P268" s="253"/>
      <c r="Q268" s="253"/>
      <c r="R268" s="253"/>
      <c r="S268" s="253"/>
      <c r="T268" s="254"/>
      <c r="AT268" s="255" t="s">
        <v>181</v>
      </c>
      <c r="AU268" s="255" t="s">
        <v>83</v>
      </c>
      <c r="AV268" s="12" t="s">
        <v>160</v>
      </c>
      <c r="AW268" s="12" t="s">
        <v>37</v>
      </c>
      <c r="AX268" s="12" t="s">
        <v>81</v>
      </c>
      <c r="AY268" s="255" t="s">
        <v>153</v>
      </c>
    </row>
    <row r="269" s="1" customFormat="1" ht="25.5" customHeight="1">
      <c r="B269" s="44"/>
      <c r="C269" s="219" t="s">
        <v>493</v>
      </c>
      <c r="D269" s="219" t="s">
        <v>155</v>
      </c>
      <c r="E269" s="220" t="s">
        <v>494</v>
      </c>
      <c r="F269" s="221" t="s">
        <v>495</v>
      </c>
      <c r="G269" s="222" t="s">
        <v>256</v>
      </c>
      <c r="H269" s="223">
        <v>2040.31</v>
      </c>
      <c r="I269" s="224"/>
      <c r="J269" s="225">
        <f>ROUND(I269*H269,2)</f>
        <v>0</v>
      </c>
      <c r="K269" s="221" t="s">
        <v>159</v>
      </c>
      <c r="L269" s="70"/>
      <c r="M269" s="226" t="s">
        <v>21</v>
      </c>
      <c r="N269" s="227" t="s">
        <v>44</v>
      </c>
      <c r="O269" s="45"/>
      <c r="P269" s="228">
        <f>O269*H269</f>
        <v>0</v>
      </c>
      <c r="Q269" s="228">
        <v>2.0000000000000002E-05</v>
      </c>
      <c r="R269" s="228">
        <f>Q269*H269</f>
        <v>0.040806200000000001</v>
      </c>
      <c r="S269" s="228">
        <v>0</v>
      </c>
      <c r="T269" s="229">
        <f>S269*H269</f>
        <v>0</v>
      </c>
      <c r="AR269" s="22" t="s">
        <v>160</v>
      </c>
      <c r="AT269" s="22" t="s">
        <v>155</v>
      </c>
      <c r="AU269" s="22" t="s">
        <v>83</v>
      </c>
      <c r="AY269" s="22" t="s">
        <v>153</v>
      </c>
      <c r="BE269" s="230">
        <f>IF(N269="základní",J269,0)</f>
        <v>0</v>
      </c>
      <c r="BF269" s="230">
        <f>IF(N269="snížená",J269,0)</f>
        <v>0</v>
      </c>
      <c r="BG269" s="230">
        <f>IF(N269="zákl. přenesená",J269,0)</f>
        <v>0</v>
      </c>
      <c r="BH269" s="230">
        <f>IF(N269="sníž. přenesená",J269,0)</f>
        <v>0</v>
      </c>
      <c r="BI269" s="230">
        <f>IF(N269="nulová",J269,0)</f>
        <v>0</v>
      </c>
      <c r="BJ269" s="22" t="s">
        <v>81</v>
      </c>
      <c r="BK269" s="230">
        <f>ROUND(I269*H269,2)</f>
        <v>0</v>
      </c>
      <c r="BL269" s="22" t="s">
        <v>160</v>
      </c>
      <c r="BM269" s="22" t="s">
        <v>496</v>
      </c>
    </row>
    <row r="270" s="1" customFormat="1" ht="51" customHeight="1">
      <c r="B270" s="44"/>
      <c r="C270" s="219" t="s">
        <v>497</v>
      </c>
      <c r="D270" s="219" t="s">
        <v>155</v>
      </c>
      <c r="E270" s="220" t="s">
        <v>498</v>
      </c>
      <c r="F270" s="221" t="s">
        <v>499</v>
      </c>
      <c r="G270" s="222" t="s">
        <v>256</v>
      </c>
      <c r="H270" s="223">
        <v>389.69999999999999</v>
      </c>
      <c r="I270" s="224"/>
      <c r="J270" s="225">
        <f>ROUND(I270*H270,2)</f>
        <v>0</v>
      </c>
      <c r="K270" s="221" t="s">
        <v>159</v>
      </c>
      <c r="L270" s="70"/>
      <c r="M270" s="226" t="s">
        <v>21</v>
      </c>
      <c r="N270" s="227" t="s">
        <v>44</v>
      </c>
      <c r="O270" s="45"/>
      <c r="P270" s="228">
        <f>O270*H270</f>
        <v>0</v>
      </c>
      <c r="Q270" s="228">
        <v>9.0000000000000006E-05</v>
      </c>
      <c r="R270" s="228">
        <f>Q270*H270</f>
        <v>0.035073</v>
      </c>
      <c r="S270" s="228">
        <v>0.042000000000000003</v>
      </c>
      <c r="T270" s="229">
        <f>S270*H270</f>
        <v>16.3674</v>
      </c>
      <c r="AR270" s="22" t="s">
        <v>160</v>
      </c>
      <c r="AT270" s="22" t="s">
        <v>155</v>
      </c>
      <c r="AU270" s="22" t="s">
        <v>83</v>
      </c>
      <c r="AY270" s="22" t="s">
        <v>153</v>
      </c>
      <c r="BE270" s="230">
        <f>IF(N270="základní",J270,0)</f>
        <v>0</v>
      </c>
      <c r="BF270" s="230">
        <f>IF(N270="snížená",J270,0)</f>
        <v>0</v>
      </c>
      <c r="BG270" s="230">
        <f>IF(N270="zákl. přenesená",J270,0)</f>
        <v>0</v>
      </c>
      <c r="BH270" s="230">
        <f>IF(N270="sníž. přenesená",J270,0)</f>
        <v>0</v>
      </c>
      <c r="BI270" s="230">
        <f>IF(N270="nulová",J270,0)</f>
        <v>0</v>
      </c>
      <c r="BJ270" s="22" t="s">
        <v>81</v>
      </c>
      <c r="BK270" s="230">
        <f>ROUND(I270*H270,2)</f>
        <v>0</v>
      </c>
      <c r="BL270" s="22" t="s">
        <v>160</v>
      </c>
      <c r="BM270" s="22" t="s">
        <v>500</v>
      </c>
    </row>
    <row r="271" s="1" customFormat="1">
      <c r="B271" s="44"/>
      <c r="C271" s="72"/>
      <c r="D271" s="231" t="s">
        <v>162</v>
      </c>
      <c r="E271" s="72"/>
      <c r="F271" s="232" t="s">
        <v>501</v>
      </c>
      <c r="G271" s="72"/>
      <c r="H271" s="72"/>
      <c r="I271" s="189"/>
      <c r="J271" s="72"/>
      <c r="K271" s="72"/>
      <c r="L271" s="70"/>
      <c r="M271" s="233"/>
      <c r="N271" s="45"/>
      <c r="O271" s="45"/>
      <c r="P271" s="45"/>
      <c r="Q271" s="45"/>
      <c r="R271" s="45"/>
      <c r="S271" s="45"/>
      <c r="T271" s="93"/>
      <c r="AT271" s="22" t="s">
        <v>162</v>
      </c>
      <c r="AU271" s="22" t="s">
        <v>83</v>
      </c>
    </row>
    <row r="272" s="1" customFormat="1" ht="38.25" customHeight="1">
      <c r="B272" s="44"/>
      <c r="C272" s="219" t="s">
        <v>502</v>
      </c>
      <c r="D272" s="219" t="s">
        <v>155</v>
      </c>
      <c r="E272" s="220" t="s">
        <v>503</v>
      </c>
      <c r="F272" s="221" t="s">
        <v>504</v>
      </c>
      <c r="G272" s="222" t="s">
        <v>256</v>
      </c>
      <c r="H272" s="223">
        <v>73</v>
      </c>
      <c r="I272" s="224"/>
      <c r="J272" s="225">
        <f>ROUND(I272*H272,2)</f>
        <v>0</v>
      </c>
      <c r="K272" s="221" t="s">
        <v>159</v>
      </c>
      <c r="L272" s="70"/>
      <c r="M272" s="226" t="s">
        <v>21</v>
      </c>
      <c r="N272" s="227" t="s">
        <v>44</v>
      </c>
      <c r="O272" s="45"/>
      <c r="P272" s="228">
        <f>O272*H272</f>
        <v>0</v>
      </c>
      <c r="Q272" s="228">
        <v>0</v>
      </c>
      <c r="R272" s="228">
        <f>Q272*H272</f>
        <v>0</v>
      </c>
      <c r="S272" s="228">
        <v>2.0550000000000002</v>
      </c>
      <c r="T272" s="229">
        <f>S272*H272</f>
        <v>150.01500000000002</v>
      </c>
      <c r="AR272" s="22" t="s">
        <v>160</v>
      </c>
      <c r="AT272" s="22" t="s">
        <v>155</v>
      </c>
      <c r="AU272" s="22" t="s">
        <v>83</v>
      </c>
      <c r="AY272" s="22" t="s">
        <v>153</v>
      </c>
      <c r="BE272" s="230">
        <f>IF(N272="základní",J272,0)</f>
        <v>0</v>
      </c>
      <c r="BF272" s="230">
        <f>IF(N272="snížená",J272,0)</f>
        <v>0</v>
      </c>
      <c r="BG272" s="230">
        <f>IF(N272="zákl. přenesená",J272,0)</f>
        <v>0</v>
      </c>
      <c r="BH272" s="230">
        <f>IF(N272="sníž. přenesená",J272,0)</f>
        <v>0</v>
      </c>
      <c r="BI272" s="230">
        <f>IF(N272="nulová",J272,0)</f>
        <v>0</v>
      </c>
      <c r="BJ272" s="22" t="s">
        <v>81</v>
      </c>
      <c r="BK272" s="230">
        <f>ROUND(I272*H272,2)</f>
        <v>0</v>
      </c>
      <c r="BL272" s="22" t="s">
        <v>160</v>
      </c>
      <c r="BM272" s="22" t="s">
        <v>505</v>
      </c>
    </row>
    <row r="273" s="1" customFormat="1">
      <c r="B273" s="44"/>
      <c r="C273" s="72"/>
      <c r="D273" s="231" t="s">
        <v>162</v>
      </c>
      <c r="E273" s="72"/>
      <c r="F273" s="232" t="s">
        <v>506</v>
      </c>
      <c r="G273" s="72"/>
      <c r="H273" s="72"/>
      <c r="I273" s="189"/>
      <c r="J273" s="72"/>
      <c r="K273" s="72"/>
      <c r="L273" s="70"/>
      <c r="M273" s="233"/>
      <c r="N273" s="45"/>
      <c r="O273" s="45"/>
      <c r="P273" s="45"/>
      <c r="Q273" s="45"/>
      <c r="R273" s="45"/>
      <c r="S273" s="45"/>
      <c r="T273" s="93"/>
      <c r="AT273" s="22" t="s">
        <v>162</v>
      </c>
      <c r="AU273" s="22" t="s">
        <v>83</v>
      </c>
    </row>
    <row r="274" s="1" customFormat="1" ht="38.25" customHeight="1">
      <c r="B274" s="44"/>
      <c r="C274" s="219" t="s">
        <v>507</v>
      </c>
      <c r="D274" s="219" t="s">
        <v>155</v>
      </c>
      <c r="E274" s="220" t="s">
        <v>508</v>
      </c>
      <c r="F274" s="221" t="s">
        <v>509</v>
      </c>
      <c r="G274" s="222" t="s">
        <v>170</v>
      </c>
      <c r="H274" s="223">
        <v>4</v>
      </c>
      <c r="I274" s="224"/>
      <c r="J274" s="225">
        <f>ROUND(I274*H274,2)</f>
        <v>0</v>
      </c>
      <c r="K274" s="221" t="s">
        <v>159</v>
      </c>
      <c r="L274" s="70"/>
      <c r="M274" s="226" t="s">
        <v>21</v>
      </c>
      <c r="N274" s="227" t="s">
        <v>44</v>
      </c>
      <c r="O274" s="45"/>
      <c r="P274" s="228">
        <f>O274*H274</f>
        <v>0</v>
      </c>
      <c r="Q274" s="228">
        <v>0</v>
      </c>
      <c r="R274" s="228">
        <f>Q274*H274</f>
        <v>0</v>
      </c>
      <c r="S274" s="228">
        <v>0.085000000000000006</v>
      </c>
      <c r="T274" s="229">
        <f>S274*H274</f>
        <v>0.34000000000000002</v>
      </c>
      <c r="AR274" s="22" t="s">
        <v>160</v>
      </c>
      <c r="AT274" s="22" t="s">
        <v>155</v>
      </c>
      <c r="AU274" s="22" t="s">
        <v>83</v>
      </c>
      <c r="AY274" s="22" t="s">
        <v>153</v>
      </c>
      <c r="BE274" s="230">
        <f>IF(N274="základní",J274,0)</f>
        <v>0</v>
      </c>
      <c r="BF274" s="230">
        <f>IF(N274="snížená",J274,0)</f>
        <v>0</v>
      </c>
      <c r="BG274" s="230">
        <f>IF(N274="zákl. přenesená",J274,0)</f>
        <v>0</v>
      </c>
      <c r="BH274" s="230">
        <f>IF(N274="sníž. přenesená",J274,0)</f>
        <v>0</v>
      </c>
      <c r="BI274" s="230">
        <f>IF(N274="nulová",J274,0)</f>
        <v>0</v>
      </c>
      <c r="BJ274" s="22" t="s">
        <v>81</v>
      </c>
      <c r="BK274" s="230">
        <f>ROUND(I274*H274,2)</f>
        <v>0</v>
      </c>
      <c r="BL274" s="22" t="s">
        <v>160</v>
      </c>
      <c r="BM274" s="22" t="s">
        <v>510</v>
      </c>
    </row>
    <row r="275" s="1" customFormat="1">
      <c r="B275" s="44"/>
      <c r="C275" s="72"/>
      <c r="D275" s="231" t="s">
        <v>162</v>
      </c>
      <c r="E275" s="72"/>
      <c r="F275" s="232" t="s">
        <v>511</v>
      </c>
      <c r="G275" s="72"/>
      <c r="H275" s="72"/>
      <c r="I275" s="189"/>
      <c r="J275" s="72"/>
      <c r="K275" s="72"/>
      <c r="L275" s="70"/>
      <c r="M275" s="233"/>
      <c r="N275" s="45"/>
      <c r="O275" s="45"/>
      <c r="P275" s="45"/>
      <c r="Q275" s="45"/>
      <c r="R275" s="45"/>
      <c r="S275" s="45"/>
      <c r="T275" s="93"/>
      <c r="AT275" s="22" t="s">
        <v>162</v>
      </c>
      <c r="AU275" s="22" t="s">
        <v>83</v>
      </c>
    </row>
    <row r="276" s="10" customFormat="1" ht="29.88" customHeight="1">
      <c r="B276" s="203"/>
      <c r="C276" s="204"/>
      <c r="D276" s="205" t="s">
        <v>72</v>
      </c>
      <c r="E276" s="217" t="s">
        <v>512</v>
      </c>
      <c r="F276" s="217" t="s">
        <v>513</v>
      </c>
      <c r="G276" s="204"/>
      <c r="H276" s="204"/>
      <c r="I276" s="207"/>
      <c r="J276" s="218">
        <f>BK276</f>
        <v>0</v>
      </c>
      <c r="K276" s="204"/>
      <c r="L276" s="209"/>
      <c r="M276" s="210"/>
      <c r="N276" s="211"/>
      <c r="O276" s="211"/>
      <c r="P276" s="212">
        <f>SUM(P277:P298)</f>
        <v>0</v>
      </c>
      <c r="Q276" s="211"/>
      <c r="R276" s="212">
        <f>SUM(R277:R298)</f>
        <v>0</v>
      </c>
      <c r="S276" s="211"/>
      <c r="T276" s="213">
        <f>SUM(T277:T298)</f>
        <v>0</v>
      </c>
      <c r="AR276" s="214" t="s">
        <v>81</v>
      </c>
      <c r="AT276" s="215" t="s">
        <v>72</v>
      </c>
      <c r="AU276" s="215" t="s">
        <v>81</v>
      </c>
      <c r="AY276" s="214" t="s">
        <v>153</v>
      </c>
      <c r="BK276" s="216">
        <f>SUM(BK277:BK298)</f>
        <v>0</v>
      </c>
    </row>
    <row r="277" s="1" customFormat="1" ht="25.5" customHeight="1">
      <c r="B277" s="44"/>
      <c r="C277" s="219" t="s">
        <v>514</v>
      </c>
      <c r="D277" s="219" t="s">
        <v>155</v>
      </c>
      <c r="E277" s="220" t="s">
        <v>515</v>
      </c>
      <c r="F277" s="221" t="s">
        <v>516</v>
      </c>
      <c r="G277" s="222" t="s">
        <v>233</v>
      </c>
      <c r="H277" s="223">
        <v>4699.2349999999997</v>
      </c>
      <c r="I277" s="224"/>
      <c r="J277" s="225">
        <f>ROUND(I277*H277,2)</f>
        <v>0</v>
      </c>
      <c r="K277" s="221" t="s">
        <v>159</v>
      </c>
      <c r="L277" s="70"/>
      <c r="M277" s="226" t="s">
        <v>21</v>
      </c>
      <c r="N277" s="227" t="s">
        <v>44</v>
      </c>
      <c r="O277" s="45"/>
      <c r="P277" s="228">
        <f>O277*H277</f>
        <v>0</v>
      </c>
      <c r="Q277" s="228">
        <v>0</v>
      </c>
      <c r="R277" s="228">
        <f>Q277*H277</f>
        <v>0</v>
      </c>
      <c r="S277" s="228">
        <v>0</v>
      </c>
      <c r="T277" s="229">
        <f>S277*H277</f>
        <v>0</v>
      </c>
      <c r="AR277" s="22" t="s">
        <v>160</v>
      </c>
      <c r="AT277" s="22" t="s">
        <v>155</v>
      </c>
      <c r="AU277" s="22" t="s">
        <v>83</v>
      </c>
      <c r="AY277" s="22" t="s">
        <v>153</v>
      </c>
      <c r="BE277" s="230">
        <f>IF(N277="základní",J277,0)</f>
        <v>0</v>
      </c>
      <c r="BF277" s="230">
        <f>IF(N277="snížená",J277,0)</f>
        <v>0</v>
      </c>
      <c r="BG277" s="230">
        <f>IF(N277="zákl. přenesená",J277,0)</f>
        <v>0</v>
      </c>
      <c r="BH277" s="230">
        <f>IF(N277="sníž. přenesená",J277,0)</f>
        <v>0</v>
      </c>
      <c r="BI277" s="230">
        <f>IF(N277="nulová",J277,0)</f>
        <v>0</v>
      </c>
      <c r="BJ277" s="22" t="s">
        <v>81</v>
      </c>
      <c r="BK277" s="230">
        <f>ROUND(I277*H277,2)</f>
        <v>0</v>
      </c>
      <c r="BL277" s="22" t="s">
        <v>160</v>
      </c>
      <c r="BM277" s="22" t="s">
        <v>517</v>
      </c>
    </row>
    <row r="278" s="1" customFormat="1" ht="25.5" customHeight="1">
      <c r="B278" s="44"/>
      <c r="C278" s="219" t="s">
        <v>518</v>
      </c>
      <c r="D278" s="219" t="s">
        <v>155</v>
      </c>
      <c r="E278" s="220" t="s">
        <v>519</v>
      </c>
      <c r="F278" s="221" t="s">
        <v>520</v>
      </c>
      <c r="G278" s="222" t="s">
        <v>233</v>
      </c>
      <c r="H278" s="223">
        <v>89285.464999999997</v>
      </c>
      <c r="I278" s="224"/>
      <c r="J278" s="225">
        <f>ROUND(I278*H278,2)</f>
        <v>0</v>
      </c>
      <c r="K278" s="221" t="s">
        <v>159</v>
      </c>
      <c r="L278" s="70"/>
      <c r="M278" s="226" t="s">
        <v>21</v>
      </c>
      <c r="N278" s="227" t="s">
        <v>44</v>
      </c>
      <c r="O278" s="45"/>
      <c r="P278" s="228">
        <f>O278*H278</f>
        <v>0</v>
      </c>
      <c r="Q278" s="228">
        <v>0</v>
      </c>
      <c r="R278" s="228">
        <f>Q278*H278</f>
        <v>0</v>
      </c>
      <c r="S278" s="228">
        <v>0</v>
      </c>
      <c r="T278" s="229">
        <f>S278*H278</f>
        <v>0</v>
      </c>
      <c r="AR278" s="22" t="s">
        <v>160</v>
      </c>
      <c r="AT278" s="22" t="s">
        <v>155</v>
      </c>
      <c r="AU278" s="22" t="s">
        <v>83</v>
      </c>
      <c r="AY278" s="22" t="s">
        <v>153</v>
      </c>
      <c r="BE278" s="230">
        <f>IF(N278="základní",J278,0)</f>
        <v>0</v>
      </c>
      <c r="BF278" s="230">
        <f>IF(N278="snížená",J278,0)</f>
        <v>0</v>
      </c>
      <c r="BG278" s="230">
        <f>IF(N278="zákl. přenesená",J278,0)</f>
        <v>0</v>
      </c>
      <c r="BH278" s="230">
        <f>IF(N278="sníž. přenesená",J278,0)</f>
        <v>0</v>
      </c>
      <c r="BI278" s="230">
        <f>IF(N278="nulová",J278,0)</f>
        <v>0</v>
      </c>
      <c r="BJ278" s="22" t="s">
        <v>81</v>
      </c>
      <c r="BK278" s="230">
        <f>ROUND(I278*H278,2)</f>
        <v>0</v>
      </c>
      <c r="BL278" s="22" t="s">
        <v>160</v>
      </c>
      <c r="BM278" s="22" t="s">
        <v>521</v>
      </c>
    </row>
    <row r="279" s="11" customFormat="1">
      <c r="B279" s="234"/>
      <c r="C279" s="235"/>
      <c r="D279" s="231" t="s">
        <v>181</v>
      </c>
      <c r="E279" s="235"/>
      <c r="F279" s="237" t="s">
        <v>522</v>
      </c>
      <c r="G279" s="235"/>
      <c r="H279" s="238">
        <v>89285.464999999997</v>
      </c>
      <c r="I279" s="239"/>
      <c r="J279" s="235"/>
      <c r="K279" s="235"/>
      <c r="L279" s="240"/>
      <c r="M279" s="241"/>
      <c r="N279" s="242"/>
      <c r="O279" s="242"/>
      <c r="P279" s="242"/>
      <c r="Q279" s="242"/>
      <c r="R279" s="242"/>
      <c r="S279" s="242"/>
      <c r="T279" s="243"/>
      <c r="AT279" s="244" t="s">
        <v>181</v>
      </c>
      <c r="AU279" s="244" t="s">
        <v>83</v>
      </c>
      <c r="AV279" s="11" t="s">
        <v>83</v>
      </c>
      <c r="AW279" s="11" t="s">
        <v>6</v>
      </c>
      <c r="AX279" s="11" t="s">
        <v>81</v>
      </c>
      <c r="AY279" s="244" t="s">
        <v>153</v>
      </c>
    </row>
    <row r="280" s="1" customFormat="1" ht="25.5" customHeight="1">
      <c r="B280" s="44"/>
      <c r="C280" s="219" t="s">
        <v>523</v>
      </c>
      <c r="D280" s="219" t="s">
        <v>155</v>
      </c>
      <c r="E280" s="220" t="s">
        <v>524</v>
      </c>
      <c r="F280" s="221" t="s">
        <v>525</v>
      </c>
      <c r="G280" s="222" t="s">
        <v>233</v>
      </c>
      <c r="H280" s="223">
        <v>16.367000000000001</v>
      </c>
      <c r="I280" s="224"/>
      <c r="J280" s="225">
        <f>ROUND(I280*H280,2)</f>
        <v>0</v>
      </c>
      <c r="K280" s="221" t="s">
        <v>159</v>
      </c>
      <c r="L280" s="70"/>
      <c r="M280" s="226" t="s">
        <v>21</v>
      </c>
      <c r="N280" s="227" t="s">
        <v>44</v>
      </c>
      <c r="O280" s="45"/>
      <c r="P280" s="228">
        <f>O280*H280</f>
        <v>0</v>
      </c>
      <c r="Q280" s="228">
        <v>0</v>
      </c>
      <c r="R280" s="228">
        <f>Q280*H280</f>
        <v>0</v>
      </c>
      <c r="S280" s="228">
        <v>0</v>
      </c>
      <c r="T280" s="229">
        <f>S280*H280</f>
        <v>0</v>
      </c>
      <c r="AR280" s="22" t="s">
        <v>160</v>
      </c>
      <c r="AT280" s="22" t="s">
        <v>155</v>
      </c>
      <c r="AU280" s="22" t="s">
        <v>83</v>
      </c>
      <c r="AY280" s="22" t="s">
        <v>153</v>
      </c>
      <c r="BE280" s="230">
        <f>IF(N280="základní",J280,0)</f>
        <v>0</v>
      </c>
      <c r="BF280" s="230">
        <f>IF(N280="snížená",J280,0)</f>
        <v>0</v>
      </c>
      <c r="BG280" s="230">
        <f>IF(N280="zákl. přenesená",J280,0)</f>
        <v>0</v>
      </c>
      <c r="BH280" s="230">
        <f>IF(N280="sníž. přenesená",J280,0)</f>
        <v>0</v>
      </c>
      <c r="BI280" s="230">
        <f>IF(N280="nulová",J280,0)</f>
        <v>0</v>
      </c>
      <c r="BJ280" s="22" t="s">
        <v>81</v>
      </c>
      <c r="BK280" s="230">
        <f>ROUND(I280*H280,2)</f>
        <v>0</v>
      </c>
      <c r="BL280" s="22" t="s">
        <v>160</v>
      </c>
      <c r="BM280" s="22" t="s">
        <v>526</v>
      </c>
    </row>
    <row r="281" s="1" customFormat="1">
      <c r="B281" s="44"/>
      <c r="C281" s="72"/>
      <c r="D281" s="231" t="s">
        <v>162</v>
      </c>
      <c r="E281" s="72"/>
      <c r="F281" s="232" t="s">
        <v>527</v>
      </c>
      <c r="G281" s="72"/>
      <c r="H281" s="72"/>
      <c r="I281" s="189"/>
      <c r="J281" s="72"/>
      <c r="K281" s="72"/>
      <c r="L281" s="70"/>
      <c r="M281" s="233"/>
      <c r="N281" s="45"/>
      <c r="O281" s="45"/>
      <c r="P281" s="45"/>
      <c r="Q281" s="45"/>
      <c r="R281" s="45"/>
      <c r="S281" s="45"/>
      <c r="T281" s="93"/>
      <c r="AT281" s="22" t="s">
        <v>162</v>
      </c>
      <c r="AU281" s="22" t="s">
        <v>83</v>
      </c>
    </row>
    <row r="282" s="1" customFormat="1" ht="38.25" customHeight="1">
      <c r="B282" s="44"/>
      <c r="C282" s="219" t="s">
        <v>528</v>
      </c>
      <c r="D282" s="219" t="s">
        <v>155</v>
      </c>
      <c r="E282" s="220" t="s">
        <v>529</v>
      </c>
      <c r="F282" s="221" t="s">
        <v>530</v>
      </c>
      <c r="G282" s="222" t="s">
        <v>233</v>
      </c>
      <c r="H282" s="223">
        <v>310.97300000000001</v>
      </c>
      <c r="I282" s="224"/>
      <c r="J282" s="225">
        <f>ROUND(I282*H282,2)</f>
        <v>0</v>
      </c>
      <c r="K282" s="221" t="s">
        <v>159</v>
      </c>
      <c r="L282" s="70"/>
      <c r="M282" s="226" t="s">
        <v>21</v>
      </c>
      <c r="N282" s="227" t="s">
        <v>44</v>
      </c>
      <c r="O282" s="45"/>
      <c r="P282" s="228">
        <f>O282*H282</f>
        <v>0</v>
      </c>
      <c r="Q282" s="228">
        <v>0</v>
      </c>
      <c r="R282" s="228">
        <f>Q282*H282</f>
        <v>0</v>
      </c>
      <c r="S282" s="228">
        <v>0</v>
      </c>
      <c r="T282" s="229">
        <f>S282*H282</f>
        <v>0</v>
      </c>
      <c r="AR282" s="22" t="s">
        <v>160</v>
      </c>
      <c r="AT282" s="22" t="s">
        <v>155</v>
      </c>
      <c r="AU282" s="22" t="s">
        <v>83</v>
      </c>
      <c r="AY282" s="22" t="s">
        <v>153</v>
      </c>
      <c r="BE282" s="230">
        <f>IF(N282="základní",J282,0)</f>
        <v>0</v>
      </c>
      <c r="BF282" s="230">
        <f>IF(N282="snížená",J282,0)</f>
        <v>0</v>
      </c>
      <c r="BG282" s="230">
        <f>IF(N282="zákl. přenesená",J282,0)</f>
        <v>0</v>
      </c>
      <c r="BH282" s="230">
        <f>IF(N282="sníž. přenesená",J282,0)</f>
        <v>0</v>
      </c>
      <c r="BI282" s="230">
        <f>IF(N282="nulová",J282,0)</f>
        <v>0</v>
      </c>
      <c r="BJ282" s="22" t="s">
        <v>81</v>
      </c>
      <c r="BK282" s="230">
        <f>ROUND(I282*H282,2)</f>
        <v>0</v>
      </c>
      <c r="BL282" s="22" t="s">
        <v>160</v>
      </c>
      <c r="BM282" s="22" t="s">
        <v>531</v>
      </c>
    </row>
    <row r="283" s="1" customFormat="1">
      <c r="B283" s="44"/>
      <c r="C283" s="72"/>
      <c r="D283" s="231" t="s">
        <v>162</v>
      </c>
      <c r="E283" s="72"/>
      <c r="F283" s="232" t="s">
        <v>527</v>
      </c>
      <c r="G283" s="72"/>
      <c r="H283" s="72"/>
      <c r="I283" s="189"/>
      <c r="J283" s="72"/>
      <c r="K283" s="72"/>
      <c r="L283" s="70"/>
      <c r="M283" s="233"/>
      <c r="N283" s="45"/>
      <c r="O283" s="45"/>
      <c r="P283" s="45"/>
      <c r="Q283" s="45"/>
      <c r="R283" s="45"/>
      <c r="S283" s="45"/>
      <c r="T283" s="93"/>
      <c r="AT283" s="22" t="s">
        <v>162</v>
      </c>
      <c r="AU283" s="22" t="s">
        <v>83</v>
      </c>
    </row>
    <row r="284" s="11" customFormat="1">
      <c r="B284" s="234"/>
      <c r="C284" s="235"/>
      <c r="D284" s="231" t="s">
        <v>181</v>
      </c>
      <c r="E284" s="235"/>
      <c r="F284" s="237" t="s">
        <v>532</v>
      </c>
      <c r="G284" s="235"/>
      <c r="H284" s="238">
        <v>310.97300000000001</v>
      </c>
      <c r="I284" s="239"/>
      <c r="J284" s="235"/>
      <c r="K284" s="235"/>
      <c r="L284" s="240"/>
      <c r="M284" s="241"/>
      <c r="N284" s="242"/>
      <c r="O284" s="242"/>
      <c r="P284" s="242"/>
      <c r="Q284" s="242"/>
      <c r="R284" s="242"/>
      <c r="S284" s="242"/>
      <c r="T284" s="243"/>
      <c r="AT284" s="244" t="s">
        <v>181</v>
      </c>
      <c r="AU284" s="244" t="s">
        <v>83</v>
      </c>
      <c r="AV284" s="11" t="s">
        <v>83</v>
      </c>
      <c r="AW284" s="11" t="s">
        <v>6</v>
      </c>
      <c r="AX284" s="11" t="s">
        <v>81</v>
      </c>
      <c r="AY284" s="244" t="s">
        <v>153</v>
      </c>
    </row>
    <row r="285" s="1" customFormat="1" ht="16.5" customHeight="1">
      <c r="B285" s="44"/>
      <c r="C285" s="219" t="s">
        <v>533</v>
      </c>
      <c r="D285" s="219" t="s">
        <v>155</v>
      </c>
      <c r="E285" s="220" t="s">
        <v>534</v>
      </c>
      <c r="F285" s="221" t="s">
        <v>535</v>
      </c>
      <c r="G285" s="222" t="s">
        <v>233</v>
      </c>
      <c r="H285" s="223">
        <v>4699.2349999999997</v>
      </c>
      <c r="I285" s="224"/>
      <c r="J285" s="225">
        <f>ROUND(I285*H285,2)</f>
        <v>0</v>
      </c>
      <c r="K285" s="221" t="s">
        <v>159</v>
      </c>
      <c r="L285" s="70"/>
      <c r="M285" s="226" t="s">
        <v>21</v>
      </c>
      <c r="N285" s="227" t="s">
        <v>44</v>
      </c>
      <c r="O285" s="45"/>
      <c r="P285" s="228">
        <f>O285*H285</f>
        <v>0</v>
      </c>
      <c r="Q285" s="228">
        <v>0</v>
      </c>
      <c r="R285" s="228">
        <f>Q285*H285</f>
        <v>0</v>
      </c>
      <c r="S285" s="228">
        <v>0</v>
      </c>
      <c r="T285" s="229">
        <f>S285*H285</f>
        <v>0</v>
      </c>
      <c r="AR285" s="22" t="s">
        <v>160</v>
      </c>
      <c r="AT285" s="22" t="s">
        <v>155</v>
      </c>
      <c r="AU285" s="22" t="s">
        <v>83</v>
      </c>
      <c r="AY285" s="22" t="s">
        <v>153</v>
      </c>
      <c r="BE285" s="230">
        <f>IF(N285="základní",J285,0)</f>
        <v>0</v>
      </c>
      <c r="BF285" s="230">
        <f>IF(N285="snížená",J285,0)</f>
        <v>0</v>
      </c>
      <c r="BG285" s="230">
        <f>IF(N285="zákl. přenesená",J285,0)</f>
        <v>0</v>
      </c>
      <c r="BH285" s="230">
        <f>IF(N285="sníž. přenesená",J285,0)</f>
        <v>0</v>
      </c>
      <c r="BI285" s="230">
        <f>IF(N285="nulová",J285,0)</f>
        <v>0</v>
      </c>
      <c r="BJ285" s="22" t="s">
        <v>81</v>
      </c>
      <c r="BK285" s="230">
        <f>ROUND(I285*H285,2)</f>
        <v>0</v>
      </c>
      <c r="BL285" s="22" t="s">
        <v>160</v>
      </c>
      <c r="BM285" s="22" t="s">
        <v>536</v>
      </c>
    </row>
    <row r="286" s="1" customFormat="1" ht="16.5" customHeight="1">
      <c r="B286" s="44"/>
      <c r="C286" s="219" t="s">
        <v>537</v>
      </c>
      <c r="D286" s="219" t="s">
        <v>155</v>
      </c>
      <c r="E286" s="220" t="s">
        <v>538</v>
      </c>
      <c r="F286" s="221" t="s">
        <v>539</v>
      </c>
      <c r="G286" s="222" t="s">
        <v>233</v>
      </c>
      <c r="H286" s="223">
        <v>4696.6109999999999</v>
      </c>
      <c r="I286" s="224"/>
      <c r="J286" s="225">
        <f>ROUND(I286*H286,2)</f>
        <v>0</v>
      </c>
      <c r="K286" s="221" t="s">
        <v>159</v>
      </c>
      <c r="L286" s="70"/>
      <c r="M286" s="226" t="s">
        <v>21</v>
      </c>
      <c r="N286" s="227" t="s">
        <v>44</v>
      </c>
      <c r="O286" s="45"/>
      <c r="P286" s="228">
        <f>O286*H286</f>
        <v>0</v>
      </c>
      <c r="Q286" s="228">
        <v>0</v>
      </c>
      <c r="R286" s="228">
        <f>Q286*H286</f>
        <v>0</v>
      </c>
      <c r="S286" s="228">
        <v>0</v>
      </c>
      <c r="T286" s="229">
        <f>S286*H286</f>
        <v>0</v>
      </c>
      <c r="AR286" s="22" t="s">
        <v>160</v>
      </c>
      <c r="AT286" s="22" t="s">
        <v>155</v>
      </c>
      <c r="AU286" s="22" t="s">
        <v>83</v>
      </c>
      <c r="AY286" s="22" t="s">
        <v>153</v>
      </c>
      <c r="BE286" s="230">
        <f>IF(N286="základní",J286,0)</f>
        <v>0</v>
      </c>
      <c r="BF286" s="230">
        <f>IF(N286="snížená",J286,0)</f>
        <v>0</v>
      </c>
      <c r="BG286" s="230">
        <f>IF(N286="zákl. přenesená",J286,0)</f>
        <v>0</v>
      </c>
      <c r="BH286" s="230">
        <f>IF(N286="sníž. přenesená",J286,0)</f>
        <v>0</v>
      </c>
      <c r="BI286" s="230">
        <f>IF(N286="nulová",J286,0)</f>
        <v>0</v>
      </c>
      <c r="BJ286" s="22" t="s">
        <v>81</v>
      </c>
      <c r="BK286" s="230">
        <f>ROUND(I286*H286,2)</f>
        <v>0</v>
      </c>
      <c r="BL286" s="22" t="s">
        <v>160</v>
      </c>
      <c r="BM286" s="22" t="s">
        <v>540</v>
      </c>
    </row>
    <row r="287" s="11" customFormat="1">
      <c r="B287" s="234"/>
      <c r="C287" s="235"/>
      <c r="D287" s="231" t="s">
        <v>181</v>
      </c>
      <c r="E287" s="236" t="s">
        <v>21</v>
      </c>
      <c r="F287" s="237" t="s">
        <v>541</v>
      </c>
      <c r="G287" s="235"/>
      <c r="H287" s="238">
        <v>314.31900000000002</v>
      </c>
      <c r="I287" s="239"/>
      <c r="J287" s="235"/>
      <c r="K287" s="235"/>
      <c r="L287" s="240"/>
      <c r="M287" s="241"/>
      <c r="N287" s="242"/>
      <c r="O287" s="242"/>
      <c r="P287" s="242"/>
      <c r="Q287" s="242"/>
      <c r="R287" s="242"/>
      <c r="S287" s="242"/>
      <c r="T287" s="243"/>
      <c r="AT287" s="244" t="s">
        <v>181</v>
      </c>
      <c r="AU287" s="244" t="s">
        <v>83</v>
      </c>
      <c r="AV287" s="11" t="s">
        <v>83</v>
      </c>
      <c r="AW287" s="11" t="s">
        <v>37</v>
      </c>
      <c r="AX287" s="11" t="s">
        <v>73</v>
      </c>
      <c r="AY287" s="244" t="s">
        <v>153</v>
      </c>
    </row>
    <row r="288" s="11" customFormat="1">
      <c r="B288" s="234"/>
      <c r="C288" s="235"/>
      <c r="D288" s="231" t="s">
        <v>181</v>
      </c>
      <c r="E288" s="236" t="s">
        <v>21</v>
      </c>
      <c r="F288" s="237" t="s">
        <v>542</v>
      </c>
      <c r="G288" s="235"/>
      <c r="H288" s="238">
        <v>4231.9369999999999</v>
      </c>
      <c r="I288" s="239"/>
      <c r="J288" s="235"/>
      <c r="K288" s="235"/>
      <c r="L288" s="240"/>
      <c r="M288" s="241"/>
      <c r="N288" s="242"/>
      <c r="O288" s="242"/>
      <c r="P288" s="242"/>
      <c r="Q288" s="242"/>
      <c r="R288" s="242"/>
      <c r="S288" s="242"/>
      <c r="T288" s="243"/>
      <c r="AT288" s="244" t="s">
        <v>181</v>
      </c>
      <c r="AU288" s="244" t="s">
        <v>83</v>
      </c>
      <c r="AV288" s="11" t="s">
        <v>83</v>
      </c>
      <c r="AW288" s="11" t="s">
        <v>37</v>
      </c>
      <c r="AX288" s="11" t="s">
        <v>73</v>
      </c>
      <c r="AY288" s="244" t="s">
        <v>153</v>
      </c>
    </row>
    <row r="289" s="11" customFormat="1">
      <c r="B289" s="234"/>
      <c r="C289" s="235"/>
      <c r="D289" s="231" t="s">
        <v>181</v>
      </c>
      <c r="E289" s="236" t="s">
        <v>21</v>
      </c>
      <c r="F289" s="237" t="s">
        <v>543</v>
      </c>
      <c r="G289" s="235"/>
      <c r="H289" s="238">
        <v>150.01499999999999</v>
      </c>
      <c r="I289" s="239"/>
      <c r="J289" s="235"/>
      <c r="K289" s="235"/>
      <c r="L289" s="240"/>
      <c r="M289" s="241"/>
      <c r="N289" s="242"/>
      <c r="O289" s="242"/>
      <c r="P289" s="242"/>
      <c r="Q289" s="242"/>
      <c r="R289" s="242"/>
      <c r="S289" s="242"/>
      <c r="T289" s="243"/>
      <c r="AT289" s="244" t="s">
        <v>181</v>
      </c>
      <c r="AU289" s="244" t="s">
        <v>83</v>
      </c>
      <c r="AV289" s="11" t="s">
        <v>83</v>
      </c>
      <c r="AW289" s="11" t="s">
        <v>37</v>
      </c>
      <c r="AX289" s="11" t="s">
        <v>73</v>
      </c>
      <c r="AY289" s="244" t="s">
        <v>153</v>
      </c>
    </row>
    <row r="290" s="11" customFormat="1">
      <c r="B290" s="234"/>
      <c r="C290" s="235"/>
      <c r="D290" s="231" t="s">
        <v>181</v>
      </c>
      <c r="E290" s="236" t="s">
        <v>21</v>
      </c>
      <c r="F290" s="237" t="s">
        <v>544</v>
      </c>
      <c r="G290" s="235"/>
      <c r="H290" s="238">
        <v>0.34000000000000002</v>
      </c>
      <c r="I290" s="239"/>
      <c r="J290" s="235"/>
      <c r="K290" s="235"/>
      <c r="L290" s="240"/>
      <c r="M290" s="241"/>
      <c r="N290" s="242"/>
      <c r="O290" s="242"/>
      <c r="P290" s="242"/>
      <c r="Q290" s="242"/>
      <c r="R290" s="242"/>
      <c r="S290" s="242"/>
      <c r="T290" s="243"/>
      <c r="AT290" s="244" t="s">
        <v>181</v>
      </c>
      <c r="AU290" s="244" t="s">
        <v>83</v>
      </c>
      <c r="AV290" s="11" t="s">
        <v>83</v>
      </c>
      <c r="AW290" s="11" t="s">
        <v>37</v>
      </c>
      <c r="AX290" s="11" t="s">
        <v>73</v>
      </c>
      <c r="AY290" s="244" t="s">
        <v>153</v>
      </c>
    </row>
    <row r="291" s="12" customFormat="1">
      <c r="B291" s="245"/>
      <c r="C291" s="246"/>
      <c r="D291" s="231" t="s">
        <v>181</v>
      </c>
      <c r="E291" s="247" t="s">
        <v>21</v>
      </c>
      <c r="F291" s="248" t="s">
        <v>183</v>
      </c>
      <c r="G291" s="246"/>
      <c r="H291" s="249">
        <v>4696.6109999999999</v>
      </c>
      <c r="I291" s="250"/>
      <c r="J291" s="246"/>
      <c r="K291" s="246"/>
      <c r="L291" s="251"/>
      <c r="M291" s="252"/>
      <c r="N291" s="253"/>
      <c r="O291" s="253"/>
      <c r="P291" s="253"/>
      <c r="Q291" s="253"/>
      <c r="R291" s="253"/>
      <c r="S291" s="253"/>
      <c r="T291" s="254"/>
      <c r="AT291" s="255" t="s">
        <v>181</v>
      </c>
      <c r="AU291" s="255" t="s">
        <v>83</v>
      </c>
      <c r="AV291" s="12" t="s">
        <v>160</v>
      </c>
      <c r="AW291" s="12" t="s">
        <v>37</v>
      </c>
      <c r="AX291" s="12" t="s">
        <v>81</v>
      </c>
      <c r="AY291" s="255" t="s">
        <v>153</v>
      </c>
    </row>
    <row r="292" s="1" customFormat="1" ht="25.5" customHeight="1">
      <c r="B292" s="44"/>
      <c r="C292" s="219" t="s">
        <v>545</v>
      </c>
      <c r="D292" s="219" t="s">
        <v>155</v>
      </c>
      <c r="E292" s="220" t="s">
        <v>546</v>
      </c>
      <c r="F292" s="221" t="s">
        <v>547</v>
      </c>
      <c r="G292" s="222" t="s">
        <v>233</v>
      </c>
      <c r="H292" s="223">
        <v>1893.24</v>
      </c>
      <c r="I292" s="224"/>
      <c r="J292" s="225">
        <f>ROUND(I292*H292,2)</f>
        <v>0</v>
      </c>
      <c r="K292" s="221" t="s">
        <v>159</v>
      </c>
      <c r="L292" s="70"/>
      <c r="M292" s="226" t="s">
        <v>21</v>
      </c>
      <c r="N292" s="227" t="s">
        <v>44</v>
      </c>
      <c r="O292" s="45"/>
      <c r="P292" s="228">
        <f>O292*H292</f>
        <v>0</v>
      </c>
      <c r="Q292" s="228">
        <v>0</v>
      </c>
      <c r="R292" s="228">
        <f>Q292*H292</f>
        <v>0</v>
      </c>
      <c r="S292" s="228">
        <v>0</v>
      </c>
      <c r="T292" s="229">
        <f>S292*H292</f>
        <v>0</v>
      </c>
      <c r="AR292" s="22" t="s">
        <v>160</v>
      </c>
      <c r="AT292" s="22" t="s">
        <v>155</v>
      </c>
      <c r="AU292" s="22" t="s">
        <v>83</v>
      </c>
      <c r="AY292" s="22" t="s">
        <v>153</v>
      </c>
      <c r="BE292" s="230">
        <f>IF(N292="základní",J292,0)</f>
        <v>0</v>
      </c>
      <c r="BF292" s="230">
        <f>IF(N292="snížená",J292,0)</f>
        <v>0</v>
      </c>
      <c r="BG292" s="230">
        <f>IF(N292="zákl. přenesená",J292,0)</f>
        <v>0</v>
      </c>
      <c r="BH292" s="230">
        <f>IF(N292="sníž. přenesená",J292,0)</f>
        <v>0</v>
      </c>
      <c r="BI292" s="230">
        <f>IF(N292="nulová",J292,0)</f>
        <v>0</v>
      </c>
      <c r="BJ292" s="22" t="s">
        <v>81</v>
      </c>
      <c r="BK292" s="230">
        <f>ROUND(I292*H292,2)</f>
        <v>0</v>
      </c>
      <c r="BL292" s="22" t="s">
        <v>160</v>
      </c>
      <c r="BM292" s="22" t="s">
        <v>548</v>
      </c>
    </row>
    <row r="293" s="11" customFormat="1">
      <c r="B293" s="234"/>
      <c r="C293" s="235"/>
      <c r="D293" s="231" t="s">
        <v>181</v>
      </c>
      <c r="E293" s="236" t="s">
        <v>21</v>
      </c>
      <c r="F293" s="237" t="s">
        <v>549</v>
      </c>
      <c r="G293" s="235"/>
      <c r="H293" s="238">
        <v>1893.24</v>
      </c>
      <c r="I293" s="239"/>
      <c r="J293" s="235"/>
      <c r="K293" s="235"/>
      <c r="L293" s="240"/>
      <c r="M293" s="241"/>
      <c r="N293" s="242"/>
      <c r="O293" s="242"/>
      <c r="P293" s="242"/>
      <c r="Q293" s="242"/>
      <c r="R293" s="242"/>
      <c r="S293" s="242"/>
      <c r="T293" s="243"/>
      <c r="AT293" s="244" t="s">
        <v>181</v>
      </c>
      <c r="AU293" s="244" t="s">
        <v>83</v>
      </c>
      <c r="AV293" s="11" t="s">
        <v>83</v>
      </c>
      <c r="AW293" s="11" t="s">
        <v>37</v>
      </c>
      <c r="AX293" s="11" t="s">
        <v>73</v>
      </c>
      <c r="AY293" s="244" t="s">
        <v>153</v>
      </c>
    </row>
    <row r="294" s="12" customFormat="1">
      <c r="B294" s="245"/>
      <c r="C294" s="246"/>
      <c r="D294" s="231" t="s">
        <v>181</v>
      </c>
      <c r="E294" s="247" t="s">
        <v>21</v>
      </c>
      <c r="F294" s="248" t="s">
        <v>183</v>
      </c>
      <c r="G294" s="246"/>
      <c r="H294" s="249">
        <v>1893.24</v>
      </c>
      <c r="I294" s="250"/>
      <c r="J294" s="246"/>
      <c r="K294" s="246"/>
      <c r="L294" s="251"/>
      <c r="M294" s="252"/>
      <c r="N294" s="253"/>
      <c r="O294" s="253"/>
      <c r="P294" s="253"/>
      <c r="Q294" s="253"/>
      <c r="R294" s="253"/>
      <c r="S294" s="253"/>
      <c r="T294" s="254"/>
      <c r="AT294" s="255" t="s">
        <v>181</v>
      </c>
      <c r="AU294" s="255" t="s">
        <v>83</v>
      </c>
      <c r="AV294" s="12" t="s">
        <v>160</v>
      </c>
      <c r="AW294" s="12" t="s">
        <v>37</v>
      </c>
      <c r="AX294" s="12" t="s">
        <v>81</v>
      </c>
      <c r="AY294" s="255" t="s">
        <v>153</v>
      </c>
    </row>
    <row r="295" s="1" customFormat="1" ht="25.5" customHeight="1">
      <c r="B295" s="44"/>
      <c r="C295" s="219" t="s">
        <v>550</v>
      </c>
      <c r="D295" s="219" t="s">
        <v>155</v>
      </c>
      <c r="E295" s="220" t="s">
        <v>551</v>
      </c>
      <c r="F295" s="221" t="s">
        <v>552</v>
      </c>
      <c r="G295" s="222" t="s">
        <v>233</v>
      </c>
      <c r="H295" s="223">
        <v>3851.2620000000002</v>
      </c>
      <c r="I295" s="224"/>
      <c r="J295" s="225">
        <f>ROUND(I295*H295,2)</f>
        <v>0</v>
      </c>
      <c r="K295" s="221" t="s">
        <v>159</v>
      </c>
      <c r="L295" s="70"/>
      <c r="M295" s="226" t="s">
        <v>21</v>
      </c>
      <c r="N295" s="227" t="s">
        <v>44</v>
      </c>
      <c r="O295" s="45"/>
      <c r="P295" s="228">
        <f>O295*H295</f>
        <v>0</v>
      </c>
      <c r="Q295" s="228">
        <v>0</v>
      </c>
      <c r="R295" s="228">
        <f>Q295*H295</f>
        <v>0</v>
      </c>
      <c r="S295" s="228">
        <v>0</v>
      </c>
      <c r="T295" s="229">
        <f>S295*H295</f>
        <v>0</v>
      </c>
      <c r="AR295" s="22" t="s">
        <v>160</v>
      </c>
      <c r="AT295" s="22" t="s">
        <v>155</v>
      </c>
      <c r="AU295" s="22" t="s">
        <v>83</v>
      </c>
      <c r="AY295" s="22" t="s">
        <v>153</v>
      </c>
      <c r="BE295" s="230">
        <f>IF(N295="základní",J295,0)</f>
        <v>0</v>
      </c>
      <c r="BF295" s="230">
        <f>IF(N295="snížená",J295,0)</f>
        <v>0</v>
      </c>
      <c r="BG295" s="230">
        <f>IF(N295="zákl. přenesená",J295,0)</f>
        <v>0</v>
      </c>
      <c r="BH295" s="230">
        <f>IF(N295="sníž. přenesená",J295,0)</f>
        <v>0</v>
      </c>
      <c r="BI295" s="230">
        <f>IF(N295="nulová",J295,0)</f>
        <v>0</v>
      </c>
      <c r="BJ295" s="22" t="s">
        <v>81</v>
      </c>
      <c r="BK295" s="230">
        <f>ROUND(I295*H295,2)</f>
        <v>0</v>
      </c>
      <c r="BL295" s="22" t="s">
        <v>160</v>
      </c>
      <c r="BM295" s="22" t="s">
        <v>553</v>
      </c>
    </row>
    <row r="296" s="11" customFormat="1">
      <c r="B296" s="234"/>
      <c r="C296" s="235"/>
      <c r="D296" s="231" t="s">
        <v>181</v>
      </c>
      <c r="E296" s="236" t="s">
        <v>21</v>
      </c>
      <c r="F296" s="237" t="s">
        <v>554</v>
      </c>
      <c r="G296" s="235"/>
      <c r="H296" s="238">
        <v>3642.8800000000001</v>
      </c>
      <c r="I296" s="239"/>
      <c r="J296" s="235"/>
      <c r="K296" s="235"/>
      <c r="L296" s="240"/>
      <c r="M296" s="241"/>
      <c r="N296" s="242"/>
      <c r="O296" s="242"/>
      <c r="P296" s="242"/>
      <c r="Q296" s="242"/>
      <c r="R296" s="242"/>
      <c r="S296" s="242"/>
      <c r="T296" s="243"/>
      <c r="AT296" s="244" t="s">
        <v>181</v>
      </c>
      <c r="AU296" s="244" t="s">
        <v>83</v>
      </c>
      <c r="AV296" s="11" t="s">
        <v>83</v>
      </c>
      <c r="AW296" s="11" t="s">
        <v>37</v>
      </c>
      <c r="AX296" s="11" t="s">
        <v>73</v>
      </c>
      <c r="AY296" s="244" t="s">
        <v>153</v>
      </c>
    </row>
    <row r="297" s="11" customFormat="1">
      <c r="B297" s="234"/>
      <c r="C297" s="235"/>
      <c r="D297" s="231" t="s">
        <v>181</v>
      </c>
      <c r="E297" s="236" t="s">
        <v>21</v>
      </c>
      <c r="F297" s="237" t="s">
        <v>555</v>
      </c>
      <c r="G297" s="235"/>
      <c r="H297" s="238">
        <v>208.38200000000001</v>
      </c>
      <c r="I297" s="239"/>
      <c r="J297" s="235"/>
      <c r="K297" s="235"/>
      <c r="L297" s="240"/>
      <c r="M297" s="241"/>
      <c r="N297" s="242"/>
      <c r="O297" s="242"/>
      <c r="P297" s="242"/>
      <c r="Q297" s="242"/>
      <c r="R297" s="242"/>
      <c r="S297" s="242"/>
      <c r="T297" s="243"/>
      <c r="AT297" s="244" t="s">
        <v>181</v>
      </c>
      <c r="AU297" s="244" t="s">
        <v>83</v>
      </c>
      <c r="AV297" s="11" t="s">
        <v>83</v>
      </c>
      <c r="AW297" s="11" t="s">
        <v>37</v>
      </c>
      <c r="AX297" s="11" t="s">
        <v>73</v>
      </c>
      <c r="AY297" s="244" t="s">
        <v>153</v>
      </c>
    </row>
    <row r="298" s="12" customFormat="1">
      <c r="B298" s="245"/>
      <c r="C298" s="246"/>
      <c r="D298" s="231" t="s">
        <v>181</v>
      </c>
      <c r="E298" s="247" t="s">
        <v>21</v>
      </c>
      <c r="F298" s="248" t="s">
        <v>183</v>
      </c>
      <c r="G298" s="246"/>
      <c r="H298" s="249">
        <v>3851.2620000000002</v>
      </c>
      <c r="I298" s="250"/>
      <c r="J298" s="246"/>
      <c r="K298" s="246"/>
      <c r="L298" s="251"/>
      <c r="M298" s="252"/>
      <c r="N298" s="253"/>
      <c r="O298" s="253"/>
      <c r="P298" s="253"/>
      <c r="Q298" s="253"/>
      <c r="R298" s="253"/>
      <c r="S298" s="253"/>
      <c r="T298" s="254"/>
      <c r="AT298" s="255" t="s">
        <v>181</v>
      </c>
      <c r="AU298" s="255" t="s">
        <v>83</v>
      </c>
      <c r="AV298" s="12" t="s">
        <v>160</v>
      </c>
      <c r="AW298" s="12" t="s">
        <v>37</v>
      </c>
      <c r="AX298" s="12" t="s">
        <v>81</v>
      </c>
      <c r="AY298" s="255" t="s">
        <v>153</v>
      </c>
    </row>
    <row r="299" s="10" customFormat="1" ht="29.88" customHeight="1">
      <c r="B299" s="203"/>
      <c r="C299" s="204"/>
      <c r="D299" s="205" t="s">
        <v>72</v>
      </c>
      <c r="E299" s="217" t="s">
        <v>556</v>
      </c>
      <c r="F299" s="217" t="s">
        <v>557</v>
      </c>
      <c r="G299" s="204"/>
      <c r="H299" s="204"/>
      <c r="I299" s="207"/>
      <c r="J299" s="218">
        <f>BK299</f>
        <v>0</v>
      </c>
      <c r="K299" s="204"/>
      <c r="L299" s="209"/>
      <c r="M299" s="210"/>
      <c r="N299" s="211"/>
      <c r="O299" s="211"/>
      <c r="P299" s="212">
        <f>SUM(P300:P302)</f>
        <v>0</v>
      </c>
      <c r="Q299" s="211"/>
      <c r="R299" s="212">
        <f>SUM(R300:R302)</f>
        <v>0</v>
      </c>
      <c r="S299" s="211"/>
      <c r="T299" s="213">
        <f>SUM(T300:T302)</f>
        <v>0</v>
      </c>
      <c r="AR299" s="214" t="s">
        <v>81</v>
      </c>
      <c r="AT299" s="215" t="s">
        <v>72</v>
      </c>
      <c r="AU299" s="215" t="s">
        <v>81</v>
      </c>
      <c r="AY299" s="214" t="s">
        <v>153</v>
      </c>
      <c r="BK299" s="216">
        <f>SUM(BK300:BK302)</f>
        <v>0</v>
      </c>
    </row>
    <row r="300" s="1" customFormat="1" ht="25.5" customHeight="1">
      <c r="B300" s="44"/>
      <c r="C300" s="219" t="s">
        <v>558</v>
      </c>
      <c r="D300" s="219" t="s">
        <v>155</v>
      </c>
      <c r="E300" s="220" t="s">
        <v>559</v>
      </c>
      <c r="F300" s="221" t="s">
        <v>560</v>
      </c>
      <c r="G300" s="222" t="s">
        <v>233</v>
      </c>
      <c r="H300" s="223">
        <v>3687.8029999999999</v>
      </c>
      <c r="I300" s="224"/>
      <c r="J300" s="225">
        <f>ROUND(I300*H300,2)</f>
        <v>0</v>
      </c>
      <c r="K300" s="221" t="s">
        <v>159</v>
      </c>
      <c r="L300" s="70"/>
      <c r="M300" s="226" t="s">
        <v>21</v>
      </c>
      <c r="N300" s="227" t="s">
        <v>44</v>
      </c>
      <c r="O300" s="45"/>
      <c r="P300" s="228">
        <f>O300*H300</f>
        <v>0</v>
      </c>
      <c r="Q300" s="228">
        <v>0</v>
      </c>
      <c r="R300" s="228">
        <f>Q300*H300</f>
        <v>0</v>
      </c>
      <c r="S300" s="228">
        <v>0</v>
      </c>
      <c r="T300" s="229">
        <f>S300*H300</f>
        <v>0</v>
      </c>
      <c r="AR300" s="22" t="s">
        <v>160</v>
      </c>
      <c r="AT300" s="22" t="s">
        <v>155</v>
      </c>
      <c r="AU300" s="22" t="s">
        <v>83</v>
      </c>
      <c r="AY300" s="22" t="s">
        <v>153</v>
      </c>
      <c r="BE300" s="230">
        <f>IF(N300="základní",J300,0)</f>
        <v>0</v>
      </c>
      <c r="BF300" s="230">
        <f>IF(N300="snížená",J300,0)</f>
        <v>0</v>
      </c>
      <c r="BG300" s="230">
        <f>IF(N300="zákl. přenesená",J300,0)</f>
        <v>0</v>
      </c>
      <c r="BH300" s="230">
        <f>IF(N300="sníž. přenesená",J300,0)</f>
        <v>0</v>
      </c>
      <c r="BI300" s="230">
        <f>IF(N300="nulová",J300,0)</f>
        <v>0</v>
      </c>
      <c r="BJ300" s="22" t="s">
        <v>81</v>
      </c>
      <c r="BK300" s="230">
        <f>ROUND(I300*H300,2)</f>
        <v>0</v>
      </c>
      <c r="BL300" s="22" t="s">
        <v>160</v>
      </c>
      <c r="BM300" s="22" t="s">
        <v>561</v>
      </c>
    </row>
    <row r="301" s="1" customFormat="1" ht="38.25" customHeight="1">
      <c r="B301" s="44"/>
      <c r="C301" s="219" t="s">
        <v>562</v>
      </c>
      <c r="D301" s="219" t="s">
        <v>155</v>
      </c>
      <c r="E301" s="220" t="s">
        <v>563</v>
      </c>
      <c r="F301" s="221" t="s">
        <v>564</v>
      </c>
      <c r="G301" s="222" t="s">
        <v>233</v>
      </c>
      <c r="H301" s="223">
        <v>7375.6059999999998</v>
      </c>
      <c r="I301" s="224"/>
      <c r="J301" s="225">
        <f>ROUND(I301*H301,2)</f>
        <v>0</v>
      </c>
      <c r="K301" s="221" t="s">
        <v>159</v>
      </c>
      <c r="L301" s="70"/>
      <c r="M301" s="226" t="s">
        <v>21</v>
      </c>
      <c r="N301" s="227" t="s">
        <v>44</v>
      </c>
      <c r="O301" s="45"/>
      <c r="P301" s="228">
        <f>O301*H301</f>
        <v>0</v>
      </c>
      <c r="Q301" s="228">
        <v>0</v>
      </c>
      <c r="R301" s="228">
        <f>Q301*H301</f>
        <v>0</v>
      </c>
      <c r="S301" s="228">
        <v>0</v>
      </c>
      <c r="T301" s="229">
        <f>S301*H301</f>
        <v>0</v>
      </c>
      <c r="AR301" s="22" t="s">
        <v>160</v>
      </c>
      <c r="AT301" s="22" t="s">
        <v>155</v>
      </c>
      <c r="AU301" s="22" t="s">
        <v>83</v>
      </c>
      <c r="AY301" s="22" t="s">
        <v>153</v>
      </c>
      <c r="BE301" s="230">
        <f>IF(N301="základní",J301,0)</f>
        <v>0</v>
      </c>
      <c r="BF301" s="230">
        <f>IF(N301="snížená",J301,0)</f>
        <v>0</v>
      </c>
      <c r="BG301" s="230">
        <f>IF(N301="zákl. přenesená",J301,0)</f>
        <v>0</v>
      </c>
      <c r="BH301" s="230">
        <f>IF(N301="sníž. přenesená",J301,0)</f>
        <v>0</v>
      </c>
      <c r="BI301" s="230">
        <f>IF(N301="nulová",J301,0)</f>
        <v>0</v>
      </c>
      <c r="BJ301" s="22" t="s">
        <v>81</v>
      </c>
      <c r="BK301" s="230">
        <f>ROUND(I301*H301,2)</f>
        <v>0</v>
      </c>
      <c r="BL301" s="22" t="s">
        <v>160</v>
      </c>
      <c r="BM301" s="22" t="s">
        <v>565</v>
      </c>
    </row>
    <row r="302" s="11" customFormat="1">
      <c r="B302" s="234"/>
      <c r="C302" s="235"/>
      <c r="D302" s="231" t="s">
        <v>181</v>
      </c>
      <c r="E302" s="235"/>
      <c r="F302" s="237" t="s">
        <v>566</v>
      </c>
      <c r="G302" s="235"/>
      <c r="H302" s="238">
        <v>7375.6059999999998</v>
      </c>
      <c r="I302" s="239"/>
      <c r="J302" s="235"/>
      <c r="K302" s="235"/>
      <c r="L302" s="240"/>
      <c r="M302" s="266"/>
      <c r="N302" s="267"/>
      <c r="O302" s="267"/>
      <c r="P302" s="267"/>
      <c r="Q302" s="267"/>
      <c r="R302" s="267"/>
      <c r="S302" s="267"/>
      <c r="T302" s="268"/>
      <c r="AT302" s="244" t="s">
        <v>181</v>
      </c>
      <c r="AU302" s="244" t="s">
        <v>83</v>
      </c>
      <c r="AV302" s="11" t="s">
        <v>83</v>
      </c>
      <c r="AW302" s="11" t="s">
        <v>6</v>
      </c>
      <c r="AX302" s="11" t="s">
        <v>81</v>
      </c>
      <c r="AY302" s="244" t="s">
        <v>153</v>
      </c>
    </row>
    <row r="303" s="1" customFormat="1" ht="6.96" customHeight="1">
      <c r="B303" s="65"/>
      <c r="C303" s="66"/>
      <c r="D303" s="66"/>
      <c r="E303" s="66"/>
      <c r="F303" s="66"/>
      <c r="G303" s="66"/>
      <c r="H303" s="66"/>
      <c r="I303" s="164"/>
      <c r="J303" s="66"/>
      <c r="K303" s="66"/>
      <c r="L303" s="70"/>
    </row>
  </sheetData>
  <sheetProtection sheet="1" autoFilter="0" formatColumns="0" formatRows="0" objects="1" scenarios="1" spinCount="100000" saltValue="qwqleQen+Do6klyY1tcT7Am5CHe5MvQqrzA6Jr/PGiEOat5VgRVTAaRjKyePpx5DqRrBZ2fi9FCDzMvAfCyRew==" hashValue="gd+Si5vxH2pqZ/LxfbGvvImgzJA5GkXTLrxe7ZuIc6cTJN/1yqWLlPKR4EVvL3rywXLMCM7uDK7HPSQUiwkfGg==" algorithmName="SHA-512" password="CC35"/>
  <autoFilter ref="C85:K302"/>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86</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567</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ROUND(J83,2)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ROUND(SUM(BE83:BE187), 2)</f>
        <v>0</v>
      </c>
      <c r="G30" s="45"/>
      <c r="H30" s="45"/>
      <c r="I30" s="156">
        <v>0.20999999999999999</v>
      </c>
      <c r="J30" s="155">
        <f>ROUND(ROUND((SUM(BE83:BE187)), 2)*I30, 2)</f>
        <v>0</v>
      </c>
      <c r="K30" s="49"/>
    </row>
    <row r="31" s="1" customFormat="1" ht="14.4" customHeight="1">
      <c r="B31" s="44"/>
      <c r="C31" s="45"/>
      <c r="D31" s="45"/>
      <c r="E31" s="53" t="s">
        <v>45</v>
      </c>
      <c r="F31" s="155">
        <f>ROUND(SUM(BF83:BF187), 2)</f>
        <v>0</v>
      </c>
      <c r="G31" s="45"/>
      <c r="H31" s="45"/>
      <c r="I31" s="156">
        <v>0.14999999999999999</v>
      </c>
      <c r="J31" s="155">
        <f>ROUND(ROUND((SUM(BF83:BF187)), 2)*I31, 2)</f>
        <v>0</v>
      </c>
      <c r="K31" s="49"/>
    </row>
    <row r="32" hidden="1" s="1" customFormat="1" ht="14.4" customHeight="1">
      <c r="B32" s="44"/>
      <c r="C32" s="45"/>
      <c r="D32" s="45"/>
      <c r="E32" s="53" t="s">
        <v>46</v>
      </c>
      <c r="F32" s="155">
        <f>ROUND(SUM(BG83:BG187), 2)</f>
        <v>0</v>
      </c>
      <c r="G32" s="45"/>
      <c r="H32" s="45"/>
      <c r="I32" s="156">
        <v>0.20999999999999999</v>
      </c>
      <c r="J32" s="155">
        <v>0</v>
      </c>
      <c r="K32" s="49"/>
    </row>
    <row r="33" hidden="1" s="1" customFormat="1" ht="14.4" customHeight="1">
      <c r="B33" s="44"/>
      <c r="C33" s="45"/>
      <c r="D33" s="45"/>
      <c r="E33" s="53" t="s">
        <v>47</v>
      </c>
      <c r="F33" s="155">
        <f>ROUND(SUM(BH83:BH187), 2)</f>
        <v>0</v>
      </c>
      <c r="G33" s="45"/>
      <c r="H33" s="45"/>
      <c r="I33" s="156">
        <v>0.14999999999999999</v>
      </c>
      <c r="J33" s="155">
        <v>0</v>
      </c>
      <c r="K33" s="49"/>
    </row>
    <row r="34" hidden="1" s="1" customFormat="1" ht="14.4" customHeight="1">
      <c r="B34" s="44"/>
      <c r="C34" s="45"/>
      <c r="D34" s="45"/>
      <c r="E34" s="53" t="s">
        <v>48</v>
      </c>
      <c r="F34" s="155">
        <f>ROUND(SUM(BI83:BI187),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SO104_část SO104A - SO104A_REKONSTRUKCE SILNICE II/335, NOVÁ VES - UHL. JANOVICE</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J83</f>
        <v>0</v>
      </c>
      <c r="K56" s="49"/>
      <c r="AU56" s="22" t="s">
        <v>126</v>
      </c>
    </row>
    <row r="57" s="7" customFormat="1" ht="24.96" customHeight="1">
      <c r="B57" s="175"/>
      <c r="C57" s="176"/>
      <c r="D57" s="177" t="s">
        <v>127</v>
      </c>
      <c r="E57" s="178"/>
      <c r="F57" s="178"/>
      <c r="G57" s="178"/>
      <c r="H57" s="178"/>
      <c r="I57" s="179"/>
      <c r="J57" s="180">
        <f>J84</f>
        <v>0</v>
      </c>
      <c r="K57" s="181"/>
    </row>
    <row r="58" s="8" customFormat="1" ht="19.92" customHeight="1">
      <c r="B58" s="182"/>
      <c r="C58" s="183"/>
      <c r="D58" s="184" t="s">
        <v>128</v>
      </c>
      <c r="E58" s="185"/>
      <c r="F58" s="185"/>
      <c r="G58" s="185"/>
      <c r="H58" s="185"/>
      <c r="I58" s="186"/>
      <c r="J58" s="187">
        <f>J85</f>
        <v>0</v>
      </c>
      <c r="K58" s="188"/>
    </row>
    <row r="59" s="8" customFormat="1" ht="19.92" customHeight="1">
      <c r="B59" s="182"/>
      <c r="C59" s="183"/>
      <c r="D59" s="184" t="s">
        <v>129</v>
      </c>
      <c r="E59" s="185"/>
      <c r="F59" s="185"/>
      <c r="G59" s="185"/>
      <c r="H59" s="185"/>
      <c r="I59" s="186"/>
      <c r="J59" s="187">
        <f>J126</f>
        <v>0</v>
      </c>
      <c r="K59" s="188"/>
    </row>
    <row r="60" s="8" customFormat="1" ht="19.92" customHeight="1">
      <c r="B60" s="182"/>
      <c r="C60" s="183"/>
      <c r="D60" s="184" t="s">
        <v>132</v>
      </c>
      <c r="E60" s="185"/>
      <c r="F60" s="185"/>
      <c r="G60" s="185"/>
      <c r="H60" s="185"/>
      <c r="I60" s="186"/>
      <c r="J60" s="187">
        <f>J130</f>
        <v>0</v>
      </c>
      <c r="K60" s="188"/>
    </row>
    <row r="61" s="8" customFormat="1" ht="19.92" customHeight="1">
      <c r="B61" s="182"/>
      <c r="C61" s="183"/>
      <c r="D61" s="184" t="s">
        <v>134</v>
      </c>
      <c r="E61" s="185"/>
      <c r="F61" s="185"/>
      <c r="G61" s="185"/>
      <c r="H61" s="185"/>
      <c r="I61" s="186"/>
      <c r="J61" s="187">
        <f>J157</f>
        <v>0</v>
      </c>
      <c r="K61" s="188"/>
    </row>
    <row r="62" s="8" customFormat="1" ht="19.92" customHeight="1">
      <c r="B62" s="182"/>
      <c r="C62" s="183"/>
      <c r="D62" s="184" t="s">
        <v>135</v>
      </c>
      <c r="E62" s="185"/>
      <c r="F62" s="185"/>
      <c r="G62" s="185"/>
      <c r="H62" s="185"/>
      <c r="I62" s="186"/>
      <c r="J62" s="187">
        <f>J169</f>
        <v>0</v>
      </c>
      <c r="K62" s="188"/>
    </row>
    <row r="63" s="8" customFormat="1" ht="19.92" customHeight="1">
      <c r="B63" s="182"/>
      <c r="C63" s="183"/>
      <c r="D63" s="184" t="s">
        <v>136</v>
      </c>
      <c r="E63" s="185"/>
      <c r="F63" s="185"/>
      <c r="G63" s="185"/>
      <c r="H63" s="185"/>
      <c r="I63" s="186"/>
      <c r="J63" s="187">
        <f>J184</f>
        <v>0</v>
      </c>
      <c r="K63" s="188"/>
    </row>
    <row r="64" s="1" customFormat="1" ht="21.84" customHeight="1">
      <c r="B64" s="44"/>
      <c r="C64" s="45"/>
      <c r="D64" s="45"/>
      <c r="E64" s="45"/>
      <c r="F64" s="45"/>
      <c r="G64" s="45"/>
      <c r="H64" s="45"/>
      <c r="I64" s="142"/>
      <c r="J64" s="45"/>
      <c r="K64" s="49"/>
    </row>
    <row r="65" s="1" customFormat="1" ht="6.96" customHeight="1">
      <c r="B65" s="65"/>
      <c r="C65" s="66"/>
      <c r="D65" s="66"/>
      <c r="E65" s="66"/>
      <c r="F65" s="66"/>
      <c r="G65" s="66"/>
      <c r="H65" s="66"/>
      <c r="I65" s="164"/>
      <c r="J65" s="66"/>
      <c r="K65" s="67"/>
    </row>
    <row r="69" s="1" customFormat="1" ht="6.96" customHeight="1">
      <c r="B69" s="68"/>
      <c r="C69" s="69"/>
      <c r="D69" s="69"/>
      <c r="E69" s="69"/>
      <c r="F69" s="69"/>
      <c r="G69" s="69"/>
      <c r="H69" s="69"/>
      <c r="I69" s="167"/>
      <c r="J69" s="69"/>
      <c r="K69" s="69"/>
      <c r="L69" s="70"/>
    </row>
    <row r="70" s="1" customFormat="1" ht="36.96" customHeight="1">
      <c r="B70" s="44"/>
      <c r="C70" s="71" t="s">
        <v>137</v>
      </c>
      <c r="D70" s="72"/>
      <c r="E70" s="72"/>
      <c r="F70" s="72"/>
      <c r="G70" s="72"/>
      <c r="H70" s="72"/>
      <c r="I70" s="189"/>
      <c r="J70" s="72"/>
      <c r="K70" s="72"/>
      <c r="L70" s="70"/>
    </row>
    <row r="71" s="1" customFormat="1" ht="6.96" customHeight="1">
      <c r="B71" s="44"/>
      <c r="C71" s="72"/>
      <c r="D71" s="72"/>
      <c r="E71" s="72"/>
      <c r="F71" s="72"/>
      <c r="G71" s="72"/>
      <c r="H71" s="72"/>
      <c r="I71" s="189"/>
      <c r="J71" s="72"/>
      <c r="K71" s="72"/>
      <c r="L71" s="70"/>
    </row>
    <row r="72" s="1" customFormat="1" ht="14.4" customHeight="1">
      <c r="B72" s="44"/>
      <c r="C72" s="74" t="s">
        <v>18</v>
      </c>
      <c r="D72" s="72"/>
      <c r="E72" s="72"/>
      <c r="F72" s="72"/>
      <c r="G72" s="72"/>
      <c r="H72" s="72"/>
      <c r="I72" s="189"/>
      <c r="J72" s="72"/>
      <c r="K72" s="72"/>
      <c r="L72" s="70"/>
    </row>
    <row r="73" s="1" customFormat="1" ht="16.5" customHeight="1">
      <c r="B73" s="44"/>
      <c r="C73" s="72"/>
      <c r="D73" s="72"/>
      <c r="E73" s="190" t="str">
        <f>E7</f>
        <v>II/335 Uhlířské Janovice - Staňkovice, rekonstrukce vozovky a odstranění bodové závady</v>
      </c>
      <c r="F73" s="74"/>
      <c r="G73" s="74"/>
      <c r="H73" s="74"/>
      <c r="I73" s="189"/>
      <c r="J73" s="72"/>
      <c r="K73" s="72"/>
      <c r="L73" s="70"/>
    </row>
    <row r="74" s="1" customFormat="1" ht="14.4" customHeight="1">
      <c r="B74" s="44"/>
      <c r="C74" s="74" t="s">
        <v>120</v>
      </c>
      <c r="D74" s="72"/>
      <c r="E74" s="72"/>
      <c r="F74" s="72"/>
      <c r="G74" s="72"/>
      <c r="H74" s="72"/>
      <c r="I74" s="189"/>
      <c r="J74" s="72"/>
      <c r="K74" s="72"/>
      <c r="L74" s="70"/>
    </row>
    <row r="75" s="1" customFormat="1" ht="17.25" customHeight="1">
      <c r="B75" s="44"/>
      <c r="C75" s="72"/>
      <c r="D75" s="72"/>
      <c r="E75" s="80" t="str">
        <f>E9</f>
        <v>SO104_část SO104A - SO104A_REKONSTRUKCE SILNICE II/335, NOVÁ VES - UHL. JANOVICE</v>
      </c>
      <c r="F75" s="72"/>
      <c r="G75" s="72"/>
      <c r="H75" s="72"/>
      <c r="I75" s="189"/>
      <c r="J75" s="72"/>
      <c r="K75" s="72"/>
      <c r="L75" s="70"/>
    </row>
    <row r="76" s="1" customFormat="1" ht="6.96" customHeight="1">
      <c r="B76" s="44"/>
      <c r="C76" s="72"/>
      <c r="D76" s="72"/>
      <c r="E76" s="72"/>
      <c r="F76" s="72"/>
      <c r="G76" s="72"/>
      <c r="H76" s="72"/>
      <c r="I76" s="189"/>
      <c r="J76" s="72"/>
      <c r="K76" s="72"/>
      <c r="L76" s="70"/>
    </row>
    <row r="77" s="1" customFormat="1" ht="18" customHeight="1">
      <c r="B77" s="44"/>
      <c r="C77" s="74" t="s">
        <v>23</v>
      </c>
      <c r="D77" s="72"/>
      <c r="E77" s="72"/>
      <c r="F77" s="191" t="str">
        <f>F12</f>
        <v>Katastrální obec Uhlířské janovice</v>
      </c>
      <c r="G77" s="72"/>
      <c r="H77" s="72"/>
      <c r="I77" s="192" t="s">
        <v>25</v>
      </c>
      <c r="J77" s="83" t="str">
        <f>IF(J12="","",J12)</f>
        <v>3. 11. 2017</v>
      </c>
      <c r="K77" s="72"/>
      <c r="L77" s="70"/>
    </row>
    <row r="78" s="1" customFormat="1" ht="6.96" customHeight="1">
      <c r="B78" s="44"/>
      <c r="C78" s="72"/>
      <c r="D78" s="72"/>
      <c r="E78" s="72"/>
      <c r="F78" s="72"/>
      <c r="G78" s="72"/>
      <c r="H78" s="72"/>
      <c r="I78" s="189"/>
      <c r="J78" s="72"/>
      <c r="K78" s="72"/>
      <c r="L78" s="70"/>
    </row>
    <row r="79" s="1" customFormat="1">
      <c r="B79" s="44"/>
      <c r="C79" s="74" t="s">
        <v>27</v>
      </c>
      <c r="D79" s="72"/>
      <c r="E79" s="72"/>
      <c r="F79" s="191" t="str">
        <f>E15</f>
        <v>Středočeský kraj</v>
      </c>
      <c r="G79" s="72"/>
      <c r="H79" s="72"/>
      <c r="I79" s="192" t="s">
        <v>33</v>
      </c>
      <c r="J79" s="191" t="str">
        <f>E21</f>
        <v>Pontex, spol. s r.o.</v>
      </c>
      <c r="K79" s="72"/>
      <c r="L79" s="70"/>
    </row>
    <row r="80" s="1" customFormat="1" ht="14.4" customHeight="1">
      <c r="B80" s="44"/>
      <c r="C80" s="74" t="s">
        <v>31</v>
      </c>
      <c r="D80" s="72"/>
      <c r="E80" s="72"/>
      <c r="F80" s="191" t="str">
        <f>IF(E18="","",E18)</f>
        <v/>
      </c>
      <c r="G80" s="72"/>
      <c r="H80" s="72"/>
      <c r="I80" s="189"/>
      <c r="J80" s="72"/>
      <c r="K80" s="72"/>
      <c r="L80" s="70"/>
    </row>
    <row r="81" s="1" customFormat="1" ht="10.32" customHeight="1">
      <c r="B81" s="44"/>
      <c r="C81" s="72"/>
      <c r="D81" s="72"/>
      <c r="E81" s="72"/>
      <c r="F81" s="72"/>
      <c r="G81" s="72"/>
      <c r="H81" s="72"/>
      <c r="I81" s="189"/>
      <c r="J81" s="72"/>
      <c r="K81" s="72"/>
      <c r="L81" s="70"/>
    </row>
    <row r="82" s="9" customFormat="1" ht="29.28" customHeight="1">
      <c r="B82" s="193"/>
      <c r="C82" s="194" t="s">
        <v>138</v>
      </c>
      <c r="D82" s="195" t="s">
        <v>58</v>
      </c>
      <c r="E82" s="195" t="s">
        <v>54</v>
      </c>
      <c r="F82" s="195" t="s">
        <v>139</v>
      </c>
      <c r="G82" s="195" t="s">
        <v>140</v>
      </c>
      <c r="H82" s="195" t="s">
        <v>141</v>
      </c>
      <c r="I82" s="196" t="s">
        <v>142</v>
      </c>
      <c r="J82" s="195" t="s">
        <v>124</v>
      </c>
      <c r="K82" s="197" t="s">
        <v>143</v>
      </c>
      <c r="L82" s="198"/>
      <c r="M82" s="100" t="s">
        <v>144</v>
      </c>
      <c r="N82" s="101" t="s">
        <v>43</v>
      </c>
      <c r="O82" s="101" t="s">
        <v>145</v>
      </c>
      <c r="P82" s="101" t="s">
        <v>146</v>
      </c>
      <c r="Q82" s="101" t="s">
        <v>147</v>
      </c>
      <c r="R82" s="101" t="s">
        <v>148</v>
      </c>
      <c r="S82" s="101" t="s">
        <v>149</v>
      </c>
      <c r="T82" s="102" t="s">
        <v>150</v>
      </c>
    </row>
    <row r="83" s="1" customFormat="1" ht="29.28" customHeight="1">
      <c r="B83" s="44"/>
      <c r="C83" s="106" t="s">
        <v>125</v>
      </c>
      <c r="D83" s="72"/>
      <c r="E83" s="72"/>
      <c r="F83" s="72"/>
      <c r="G83" s="72"/>
      <c r="H83" s="72"/>
      <c r="I83" s="189"/>
      <c r="J83" s="199">
        <f>BK83</f>
        <v>0</v>
      </c>
      <c r="K83" s="72"/>
      <c r="L83" s="70"/>
      <c r="M83" s="103"/>
      <c r="N83" s="104"/>
      <c r="O83" s="104"/>
      <c r="P83" s="200">
        <f>P84</f>
        <v>0</v>
      </c>
      <c r="Q83" s="104"/>
      <c r="R83" s="200">
        <f>R84</f>
        <v>32.638367439999996</v>
      </c>
      <c r="S83" s="104"/>
      <c r="T83" s="201">
        <f>T84</f>
        <v>51.066640000000007</v>
      </c>
      <c r="AT83" s="22" t="s">
        <v>72</v>
      </c>
      <c r="AU83" s="22" t="s">
        <v>126</v>
      </c>
      <c r="BK83" s="202">
        <f>BK84</f>
        <v>0</v>
      </c>
    </row>
    <row r="84" s="10" customFormat="1" ht="37.44" customHeight="1">
      <c r="B84" s="203"/>
      <c r="C84" s="204"/>
      <c r="D84" s="205" t="s">
        <v>72</v>
      </c>
      <c r="E84" s="206" t="s">
        <v>151</v>
      </c>
      <c r="F84" s="206" t="s">
        <v>152</v>
      </c>
      <c r="G84" s="204"/>
      <c r="H84" s="204"/>
      <c r="I84" s="207"/>
      <c r="J84" s="208">
        <f>BK84</f>
        <v>0</v>
      </c>
      <c r="K84" s="204"/>
      <c r="L84" s="209"/>
      <c r="M84" s="210"/>
      <c r="N84" s="211"/>
      <c r="O84" s="211"/>
      <c r="P84" s="212">
        <f>P85+P126+P130+P157+P169+P184</f>
        <v>0</v>
      </c>
      <c r="Q84" s="211"/>
      <c r="R84" s="212">
        <f>R85+R126+R130+R157+R169+R184</f>
        <v>32.638367439999996</v>
      </c>
      <c r="S84" s="211"/>
      <c r="T84" s="213">
        <f>T85+T126+T130+T157+T169+T184</f>
        <v>51.066640000000007</v>
      </c>
      <c r="AR84" s="214" t="s">
        <v>81</v>
      </c>
      <c r="AT84" s="215" t="s">
        <v>72</v>
      </c>
      <c r="AU84" s="215" t="s">
        <v>73</v>
      </c>
      <c r="AY84" s="214" t="s">
        <v>153</v>
      </c>
      <c r="BK84" s="216">
        <f>BK85+BK126+BK130+BK157+BK169+BK184</f>
        <v>0</v>
      </c>
    </row>
    <row r="85" s="10" customFormat="1" ht="19.92" customHeight="1">
      <c r="B85" s="203"/>
      <c r="C85" s="204"/>
      <c r="D85" s="205" t="s">
        <v>72</v>
      </c>
      <c r="E85" s="217" t="s">
        <v>81</v>
      </c>
      <c r="F85" s="217" t="s">
        <v>154</v>
      </c>
      <c r="G85" s="204"/>
      <c r="H85" s="204"/>
      <c r="I85" s="207"/>
      <c r="J85" s="218">
        <f>BK85</f>
        <v>0</v>
      </c>
      <c r="K85" s="204"/>
      <c r="L85" s="209"/>
      <c r="M85" s="210"/>
      <c r="N85" s="211"/>
      <c r="O85" s="211"/>
      <c r="P85" s="212">
        <f>SUM(P86:P125)</f>
        <v>0</v>
      </c>
      <c r="Q85" s="211"/>
      <c r="R85" s="212">
        <f>SUM(R86:R125)</f>
        <v>27.377779999999998</v>
      </c>
      <c r="S85" s="211"/>
      <c r="T85" s="213">
        <f>SUM(T86:T125)</f>
        <v>51.066640000000007</v>
      </c>
      <c r="AR85" s="214" t="s">
        <v>81</v>
      </c>
      <c r="AT85" s="215" t="s">
        <v>72</v>
      </c>
      <c r="AU85" s="215" t="s">
        <v>81</v>
      </c>
      <c r="AY85" s="214" t="s">
        <v>153</v>
      </c>
      <c r="BK85" s="216">
        <f>SUM(BK86:BK125)</f>
        <v>0</v>
      </c>
    </row>
    <row r="86" s="1" customFormat="1" ht="38.25" customHeight="1">
      <c r="B86" s="44"/>
      <c r="C86" s="219" t="s">
        <v>81</v>
      </c>
      <c r="D86" s="219" t="s">
        <v>155</v>
      </c>
      <c r="E86" s="220" t="s">
        <v>568</v>
      </c>
      <c r="F86" s="221" t="s">
        <v>569</v>
      </c>
      <c r="G86" s="222" t="s">
        <v>158</v>
      </c>
      <c r="H86" s="223">
        <v>7.6399999999999997</v>
      </c>
      <c r="I86" s="224"/>
      <c r="J86" s="225">
        <f>ROUND(I86*H86,2)</f>
        <v>0</v>
      </c>
      <c r="K86" s="221" t="s">
        <v>159</v>
      </c>
      <c r="L86" s="70"/>
      <c r="M86" s="226" t="s">
        <v>21</v>
      </c>
      <c r="N86" s="227" t="s">
        <v>44</v>
      </c>
      <c r="O86" s="45"/>
      <c r="P86" s="228">
        <f>O86*H86</f>
        <v>0</v>
      </c>
      <c r="Q86" s="228">
        <v>0</v>
      </c>
      <c r="R86" s="228">
        <f>Q86*H86</f>
        <v>0</v>
      </c>
      <c r="S86" s="228">
        <v>0.28999999999999998</v>
      </c>
      <c r="T86" s="229">
        <f>S86*H86</f>
        <v>2.2155999999999998</v>
      </c>
      <c r="AR86" s="22" t="s">
        <v>160</v>
      </c>
      <c r="AT86" s="22" t="s">
        <v>155</v>
      </c>
      <c r="AU86" s="22" t="s">
        <v>83</v>
      </c>
      <c r="AY86" s="22" t="s">
        <v>153</v>
      </c>
      <c r="BE86" s="230">
        <f>IF(N86="základní",J86,0)</f>
        <v>0</v>
      </c>
      <c r="BF86" s="230">
        <f>IF(N86="snížená",J86,0)</f>
        <v>0</v>
      </c>
      <c r="BG86" s="230">
        <f>IF(N86="zákl. přenesená",J86,0)</f>
        <v>0</v>
      </c>
      <c r="BH86" s="230">
        <f>IF(N86="sníž. přenesená",J86,0)</f>
        <v>0</v>
      </c>
      <c r="BI86" s="230">
        <f>IF(N86="nulová",J86,0)</f>
        <v>0</v>
      </c>
      <c r="BJ86" s="22" t="s">
        <v>81</v>
      </c>
      <c r="BK86" s="230">
        <f>ROUND(I86*H86,2)</f>
        <v>0</v>
      </c>
      <c r="BL86" s="22" t="s">
        <v>160</v>
      </c>
      <c r="BM86" s="22" t="s">
        <v>570</v>
      </c>
    </row>
    <row r="87" s="1" customFormat="1">
      <c r="B87" s="44"/>
      <c r="C87" s="72"/>
      <c r="D87" s="231" t="s">
        <v>162</v>
      </c>
      <c r="E87" s="72"/>
      <c r="F87" s="232" t="s">
        <v>571</v>
      </c>
      <c r="G87" s="72"/>
      <c r="H87" s="72"/>
      <c r="I87" s="189"/>
      <c r="J87" s="72"/>
      <c r="K87" s="72"/>
      <c r="L87" s="70"/>
      <c r="M87" s="233"/>
      <c r="N87" s="45"/>
      <c r="O87" s="45"/>
      <c r="P87" s="45"/>
      <c r="Q87" s="45"/>
      <c r="R87" s="45"/>
      <c r="S87" s="45"/>
      <c r="T87" s="93"/>
      <c r="AT87" s="22" t="s">
        <v>162</v>
      </c>
      <c r="AU87" s="22" t="s">
        <v>83</v>
      </c>
    </row>
    <row r="88" s="11" customFormat="1">
      <c r="B88" s="234"/>
      <c r="C88" s="235"/>
      <c r="D88" s="231" t="s">
        <v>181</v>
      </c>
      <c r="E88" s="236" t="s">
        <v>21</v>
      </c>
      <c r="F88" s="237" t="s">
        <v>572</v>
      </c>
      <c r="G88" s="235"/>
      <c r="H88" s="238">
        <v>7.6399999999999997</v>
      </c>
      <c r="I88" s="239"/>
      <c r="J88" s="235"/>
      <c r="K88" s="235"/>
      <c r="L88" s="240"/>
      <c r="M88" s="241"/>
      <c r="N88" s="242"/>
      <c r="O88" s="242"/>
      <c r="P88" s="242"/>
      <c r="Q88" s="242"/>
      <c r="R88" s="242"/>
      <c r="S88" s="242"/>
      <c r="T88" s="243"/>
      <c r="AT88" s="244" t="s">
        <v>181</v>
      </c>
      <c r="AU88" s="244" t="s">
        <v>83</v>
      </c>
      <c r="AV88" s="11" t="s">
        <v>83</v>
      </c>
      <c r="AW88" s="11" t="s">
        <v>37</v>
      </c>
      <c r="AX88" s="11" t="s">
        <v>81</v>
      </c>
      <c r="AY88" s="244" t="s">
        <v>153</v>
      </c>
    </row>
    <row r="89" s="1" customFormat="1" ht="38.25" customHeight="1">
      <c r="B89" s="44"/>
      <c r="C89" s="219" t="s">
        <v>83</v>
      </c>
      <c r="D89" s="219" t="s">
        <v>155</v>
      </c>
      <c r="E89" s="220" t="s">
        <v>573</v>
      </c>
      <c r="F89" s="221" t="s">
        <v>574</v>
      </c>
      <c r="G89" s="222" t="s">
        <v>158</v>
      </c>
      <c r="H89" s="223">
        <v>65.688000000000002</v>
      </c>
      <c r="I89" s="224"/>
      <c r="J89" s="225">
        <f>ROUND(I89*H89,2)</f>
        <v>0</v>
      </c>
      <c r="K89" s="221" t="s">
        <v>159</v>
      </c>
      <c r="L89" s="70"/>
      <c r="M89" s="226" t="s">
        <v>21</v>
      </c>
      <c r="N89" s="227" t="s">
        <v>44</v>
      </c>
      <c r="O89" s="45"/>
      <c r="P89" s="228">
        <f>O89*H89</f>
        <v>0</v>
      </c>
      <c r="Q89" s="228">
        <v>0</v>
      </c>
      <c r="R89" s="228">
        <f>Q89*H89</f>
        <v>0</v>
      </c>
      <c r="S89" s="228">
        <v>0.57999999999999996</v>
      </c>
      <c r="T89" s="229">
        <f>S89*H89</f>
        <v>38.099040000000002</v>
      </c>
      <c r="AR89" s="22" t="s">
        <v>160</v>
      </c>
      <c r="AT89" s="22" t="s">
        <v>155</v>
      </c>
      <c r="AU89" s="22" t="s">
        <v>83</v>
      </c>
      <c r="AY89" s="22" t="s">
        <v>153</v>
      </c>
      <c r="BE89" s="230">
        <f>IF(N89="základní",J89,0)</f>
        <v>0</v>
      </c>
      <c r="BF89" s="230">
        <f>IF(N89="snížená",J89,0)</f>
        <v>0</v>
      </c>
      <c r="BG89" s="230">
        <f>IF(N89="zákl. přenesená",J89,0)</f>
        <v>0</v>
      </c>
      <c r="BH89" s="230">
        <f>IF(N89="sníž. přenesená",J89,0)</f>
        <v>0</v>
      </c>
      <c r="BI89" s="230">
        <f>IF(N89="nulová",J89,0)</f>
        <v>0</v>
      </c>
      <c r="BJ89" s="22" t="s">
        <v>81</v>
      </c>
      <c r="BK89" s="230">
        <f>ROUND(I89*H89,2)</f>
        <v>0</v>
      </c>
      <c r="BL89" s="22" t="s">
        <v>160</v>
      </c>
      <c r="BM89" s="22" t="s">
        <v>575</v>
      </c>
    </row>
    <row r="90" s="1" customFormat="1">
      <c r="B90" s="44"/>
      <c r="C90" s="72"/>
      <c r="D90" s="231" t="s">
        <v>162</v>
      </c>
      <c r="E90" s="72"/>
      <c r="F90" s="232" t="s">
        <v>576</v>
      </c>
      <c r="G90" s="72"/>
      <c r="H90" s="72"/>
      <c r="I90" s="189"/>
      <c r="J90" s="72"/>
      <c r="K90" s="72"/>
      <c r="L90" s="70"/>
      <c r="M90" s="233"/>
      <c r="N90" s="45"/>
      <c r="O90" s="45"/>
      <c r="P90" s="45"/>
      <c r="Q90" s="45"/>
      <c r="R90" s="45"/>
      <c r="S90" s="45"/>
      <c r="T90" s="93"/>
      <c r="AT90" s="22" t="s">
        <v>162</v>
      </c>
      <c r="AU90" s="22" t="s">
        <v>83</v>
      </c>
    </row>
    <row r="91" s="1" customFormat="1" ht="38.25" customHeight="1">
      <c r="B91" s="44"/>
      <c r="C91" s="219" t="s">
        <v>167</v>
      </c>
      <c r="D91" s="219" t="s">
        <v>155</v>
      </c>
      <c r="E91" s="220" t="s">
        <v>577</v>
      </c>
      <c r="F91" s="221" t="s">
        <v>578</v>
      </c>
      <c r="G91" s="222" t="s">
        <v>158</v>
      </c>
      <c r="H91" s="223">
        <v>42</v>
      </c>
      <c r="I91" s="224"/>
      <c r="J91" s="225">
        <f>ROUND(I91*H91,2)</f>
        <v>0</v>
      </c>
      <c r="K91" s="221" t="s">
        <v>159</v>
      </c>
      <c r="L91" s="70"/>
      <c r="M91" s="226" t="s">
        <v>21</v>
      </c>
      <c r="N91" s="227" t="s">
        <v>44</v>
      </c>
      <c r="O91" s="45"/>
      <c r="P91" s="228">
        <f>O91*H91</f>
        <v>0</v>
      </c>
      <c r="Q91" s="228">
        <v>9.0000000000000006E-05</v>
      </c>
      <c r="R91" s="228">
        <f>Q91*H91</f>
        <v>0.0037800000000000004</v>
      </c>
      <c r="S91" s="228">
        <v>0.25600000000000001</v>
      </c>
      <c r="T91" s="229">
        <f>S91*H91</f>
        <v>10.752000000000001</v>
      </c>
      <c r="AR91" s="22" t="s">
        <v>160</v>
      </c>
      <c r="AT91" s="22" t="s">
        <v>155</v>
      </c>
      <c r="AU91" s="22" t="s">
        <v>83</v>
      </c>
      <c r="AY91" s="22" t="s">
        <v>153</v>
      </c>
      <c r="BE91" s="230">
        <f>IF(N91="základní",J91,0)</f>
        <v>0</v>
      </c>
      <c r="BF91" s="230">
        <f>IF(N91="snížená",J91,0)</f>
        <v>0</v>
      </c>
      <c r="BG91" s="230">
        <f>IF(N91="zákl. přenesená",J91,0)</f>
        <v>0</v>
      </c>
      <c r="BH91" s="230">
        <f>IF(N91="sníž. přenesená",J91,0)</f>
        <v>0</v>
      </c>
      <c r="BI91" s="230">
        <f>IF(N91="nulová",J91,0)</f>
        <v>0</v>
      </c>
      <c r="BJ91" s="22" t="s">
        <v>81</v>
      </c>
      <c r="BK91" s="230">
        <f>ROUND(I91*H91,2)</f>
        <v>0</v>
      </c>
      <c r="BL91" s="22" t="s">
        <v>160</v>
      </c>
      <c r="BM91" s="22" t="s">
        <v>579</v>
      </c>
    </row>
    <row r="92" s="1" customFormat="1">
      <c r="B92" s="44"/>
      <c r="C92" s="72"/>
      <c r="D92" s="231" t="s">
        <v>162</v>
      </c>
      <c r="E92" s="72"/>
      <c r="F92" s="232" t="s">
        <v>580</v>
      </c>
      <c r="G92" s="72"/>
      <c r="H92" s="72"/>
      <c r="I92" s="189"/>
      <c r="J92" s="72"/>
      <c r="K92" s="72"/>
      <c r="L92" s="70"/>
      <c r="M92" s="233"/>
      <c r="N92" s="45"/>
      <c r="O92" s="45"/>
      <c r="P92" s="45"/>
      <c r="Q92" s="45"/>
      <c r="R92" s="45"/>
      <c r="S92" s="45"/>
      <c r="T92" s="93"/>
      <c r="AT92" s="22" t="s">
        <v>162</v>
      </c>
      <c r="AU92" s="22" t="s">
        <v>83</v>
      </c>
    </row>
    <row r="93" s="11" customFormat="1">
      <c r="B93" s="234"/>
      <c r="C93" s="235"/>
      <c r="D93" s="231" t="s">
        <v>181</v>
      </c>
      <c r="E93" s="236" t="s">
        <v>21</v>
      </c>
      <c r="F93" s="237" t="s">
        <v>374</v>
      </c>
      <c r="G93" s="235"/>
      <c r="H93" s="238">
        <v>42</v>
      </c>
      <c r="I93" s="239"/>
      <c r="J93" s="235"/>
      <c r="K93" s="235"/>
      <c r="L93" s="240"/>
      <c r="M93" s="241"/>
      <c r="N93" s="242"/>
      <c r="O93" s="242"/>
      <c r="P93" s="242"/>
      <c r="Q93" s="242"/>
      <c r="R93" s="242"/>
      <c r="S93" s="242"/>
      <c r="T93" s="243"/>
      <c r="AT93" s="244" t="s">
        <v>181</v>
      </c>
      <c r="AU93" s="244" t="s">
        <v>83</v>
      </c>
      <c r="AV93" s="11" t="s">
        <v>83</v>
      </c>
      <c r="AW93" s="11" t="s">
        <v>37</v>
      </c>
      <c r="AX93" s="11" t="s">
        <v>81</v>
      </c>
      <c r="AY93" s="244" t="s">
        <v>153</v>
      </c>
    </row>
    <row r="94" s="1" customFormat="1" ht="25.5" customHeight="1">
      <c r="B94" s="44"/>
      <c r="C94" s="219" t="s">
        <v>160</v>
      </c>
      <c r="D94" s="219" t="s">
        <v>155</v>
      </c>
      <c r="E94" s="220" t="s">
        <v>581</v>
      </c>
      <c r="F94" s="221" t="s">
        <v>582</v>
      </c>
      <c r="G94" s="222" t="s">
        <v>192</v>
      </c>
      <c r="H94" s="223">
        <v>16.800000000000001</v>
      </c>
      <c r="I94" s="224"/>
      <c r="J94" s="225">
        <f>ROUND(I94*H94,2)</f>
        <v>0</v>
      </c>
      <c r="K94" s="221" t="s">
        <v>159</v>
      </c>
      <c r="L94" s="70"/>
      <c r="M94" s="226" t="s">
        <v>21</v>
      </c>
      <c r="N94" s="227" t="s">
        <v>44</v>
      </c>
      <c r="O94" s="45"/>
      <c r="P94" s="228">
        <f>O94*H94</f>
        <v>0</v>
      </c>
      <c r="Q94" s="228">
        <v>0</v>
      </c>
      <c r="R94" s="228">
        <f>Q94*H94</f>
        <v>0</v>
      </c>
      <c r="S94" s="228">
        <v>0</v>
      </c>
      <c r="T94" s="229">
        <f>S94*H94</f>
        <v>0</v>
      </c>
      <c r="AR94" s="22" t="s">
        <v>160</v>
      </c>
      <c r="AT94" s="22" t="s">
        <v>155</v>
      </c>
      <c r="AU94" s="22" t="s">
        <v>83</v>
      </c>
      <c r="AY94" s="22" t="s">
        <v>153</v>
      </c>
      <c r="BE94" s="230">
        <f>IF(N94="základní",J94,0)</f>
        <v>0</v>
      </c>
      <c r="BF94" s="230">
        <f>IF(N94="snížená",J94,0)</f>
        <v>0</v>
      </c>
      <c r="BG94" s="230">
        <f>IF(N94="zákl. přenesená",J94,0)</f>
        <v>0</v>
      </c>
      <c r="BH94" s="230">
        <f>IF(N94="sníž. přenesená",J94,0)</f>
        <v>0</v>
      </c>
      <c r="BI94" s="230">
        <f>IF(N94="nulová",J94,0)</f>
        <v>0</v>
      </c>
      <c r="BJ94" s="22" t="s">
        <v>81</v>
      </c>
      <c r="BK94" s="230">
        <f>ROUND(I94*H94,2)</f>
        <v>0</v>
      </c>
      <c r="BL94" s="22" t="s">
        <v>160</v>
      </c>
      <c r="BM94" s="22" t="s">
        <v>583</v>
      </c>
    </row>
    <row r="95" s="1" customFormat="1">
      <c r="B95" s="44"/>
      <c r="C95" s="72"/>
      <c r="D95" s="231" t="s">
        <v>162</v>
      </c>
      <c r="E95" s="72"/>
      <c r="F95" s="232" t="s">
        <v>584</v>
      </c>
      <c r="G95" s="72"/>
      <c r="H95" s="72"/>
      <c r="I95" s="189"/>
      <c r="J95" s="72"/>
      <c r="K95" s="72"/>
      <c r="L95" s="70"/>
      <c r="M95" s="233"/>
      <c r="N95" s="45"/>
      <c r="O95" s="45"/>
      <c r="P95" s="45"/>
      <c r="Q95" s="45"/>
      <c r="R95" s="45"/>
      <c r="S95" s="45"/>
      <c r="T95" s="93"/>
      <c r="AT95" s="22" t="s">
        <v>162</v>
      </c>
      <c r="AU95" s="22" t="s">
        <v>83</v>
      </c>
    </row>
    <row r="96" s="1" customFormat="1" ht="38.25" customHeight="1">
      <c r="B96" s="44"/>
      <c r="C96" s="219" t="s">
        <v>176</v>
      </c>
      <c r="D96" s="219" t="s">
        <v>155</v>
      </c>
      <c r="E96" s="220" t="s">
        <v>197</v>
      </c>
      <c r="F96" s="221" t="s">
        <v>198</v>
      </c>
      <c r="G96" s="222" t="s">
        <v>192</v>
      </c>
      <c r="H96" s="223">
        <v>0.19600000000000001</v>
      </c>
      <c r="I96" s="224"/>
      <c r="J96" s="225">
        <f>ROUND(I96*H96,2)</f>
        <v>0</v>
      </c>
      <c r="K96" s="221" t="s">
        <v>159</v>
      </c>
      <c r="L96" s="70"/>
      <c r="M96" s="226" t="s">
        <v>21</v>
      </c>
      <c r="N96" s="227" t="s">
        <v>44</v>
      </c>
      <c r="O96" s="45"/>
      <c r="P96" s="228">
        <f>O96*H96</f>
        <v>0</v>
      </c>
      <c r="Q96" s="228">
        <v>0</v>
      </c>
      <c r="R96" s="228">
        <f>Q96*H96</f>
        <v>0</v>
      </c>
      <c r="S96" s="228">
        <v>0</v>
      </c>
      <c r="T96" s="229">
        <f>S96*H96</f>
        <v>0</v>
      </c>
      <c r="AR96" s="22" t="s">
        <v>160</v>
      </c>
      <c r="AT96" s="22" t="s">
        <v>155</v>
      </c>
      <c r="AU96" s="22" t="s">
        <v>83</v>
      </c>
      <c r="AY96" s="22" t="s">
        <v>153</v>
      </c>
      <c r="BE96" s="230">
        <f>IF(N96="základní",J96,0)</f>
        <v>0</v>
      </c>
      <c r="BF96" s="230">
        <f>IF(N96="snížená",J96,0)</f>
        <v>0</v>
      </c>
      <c r="BG96" s="230">
        <f>IF(N96="zákl. přenesená",J96,0)</f>
        <v>0</v>
      </c>
      <c r="BH96" s="230">
        <f>IF(N96="sníž. přenesená",J96,0)</f>
        <v>0</v>
      </c>
      <c r="BI96" s="230">
        <f>IF(N96="nulová",J96,0)</f>
        <v>0</v>
      </c>
      <c r="BJ96" s="22" t="s">
        <v>81</v>
      </c>
      <c r="BK96" s="230">
        <f>ROUND(I96*H96,2)</f>
        <v>0</v>
      </c>
      <c r="BL96" s="22" t="s">
        <v>160</v>
      </c>
      <c r="BM96" s="22" t="s">
        <v>585</v>
      </c>
    </row>
    <row r="97" s="1" customFormat="1">
      <c r="B97" s="44"/>
      <c r="C97" s="72"/>
      <c r="D97" s="231" t="s">
        <v>162</v>
      </c>
      <c r="E97" s="72"/>
      <c r="F97" s="232" t="s">
        <v>200</v>
      </c>
      <c r="G97" s="72"/>
      <c r="H97" s="72"/>
      <c r="I97" s="189"/>
      <c r="J97" s="72"/>
      <c r="K97" s="72"/>
      <c r="L97" s="70"/>
      <c r="M97" s="233"/>
      <c r="N97" s="45"/>
      <c r="O97" s="45"/>
      <c r="P97" s="45"/>
      <c r="Q97" s="45"/>
      <c r="R97" s="45"/>
      <c r="S97" s="45"/>
      <c r="T97" s="93"/>
      <c r="AT97" s="22" t="s">
        <v>162</v>
      </c>
      <c r="AU97" s="22" t="s">
        <v>83</v>
      </c>
    </row>
    <row r="98" s="11" customFormat="1">
      <c r="B98" s="234"/>
      <c r="C98" s="235"/>
      <c r="D98" s="231" t="s">
        <v>181</v>
      </c>
      <c r="E98" s="236" t="s">
        <v>21</v>
      </c>
      <c r="F98" s="237" t="s">
        <v>586</v>
      </c>
      <c r="G98" s="235"/>
      <c r="H98" s="238">
        <v>0.19600000000000001</v>
      </c>
      <c r="I98" s="239"/>
      <c r="J98" s="235"/>
      <c r="K98" s="235"/>
      <c r="L98" s="240"/>
      <c r="M98" s="241"/>
      <c r="N98" s="242"/>
      <c r="O98" s="242"/>
      <c r="P98" s="242"/>
      <c r="Q98" s="242"/>
      <c r="R98" s="242"/>
      <c r="S98" s="242"/>
      <c r="T98" s="243"/>
      <c r="AT98" s="244" t="s">
        <v>181</v>
      </c>
      <c r="AU98" s="244" t="s">
        <v>83</v>
      </c>
      <c r="AV98" s="11" t="s">
        <v>83</v>
      </c>
      <c r="AW98" s="11" t="s">
        <v>37</v>
      </c>
      <c r="AX98" s="11" t="s">
        <v>81</v>
      </c>
      <c r="AY98" s="244" t="s">
        <v>153</v>
      </c>
    </row>
    <row r="99" s="1" customFormat="1" ht="38.25" customHeight="1">
      <c r="B99" s="44"/>
      <c r="C99" s="219" t="s">
        <v>184</v>
      </c>
      <c r="D99" s="219" t="s">
        <v>155</v>
      </c>
      <c r="E99" s="220" t="s">
        <v>203</v>
      </c>
      <c r="F99" s="221" t="s">
        <v>204</v>
      </c>
      <c r="G99" s="222" t="s">
        <v>192</v>
      </c>
      <c r="H99" s="223">
        <v>16.800000000000001</v>
      </c>
      <c r="I99" s="224"/>
      <c r="J99" s="225">
        <f>ROUND(I99*H99,2)</f>
        <v>0</v>
      </c>
      <c r="K99" s="221" t="s">
        <v>159</v>
      </c>
      <c r="L99" s="70"/>
      <c r="M99" s="226" t="s">
        <v>21</v>
      </c>
      <c r="N99" s="227" t="s">
        <v>44</v>
      </c>
      <c r="O99" s="45"/>
      <c r="P99" s="228">
        <f>O99*H99</f>
        <v>0</v>
      </c>
      <c r="Q99" s="228">
        <v>0</v>
      </c>
      <c r="R99" s="228">
        <f>Q99*H99</f>
        <v>0</v>
      </c>
      <c r="S99" s="228">
        <v>0</v>
      </c>
      <c r="T99" s="229">
        <f>S99*H99</f>
        <v>0</v>
      </c>
      <c r="AR99" s="22" t="s">
        <v>160</v>
      </c>
      <c r="AT99" s="22" t="s">
        <v>155</v>
      </c>
      <c r="AU99" s="22" t="s">
        <v>83</v>
      </c>
      <c r="AY99" s="22" t="s">
        <v>153</v>
      </c>
      <c r="BE99" s="230">
        <f>IF(N99="základní",J99,0)</f>
        <v>0</v>
      </c>
      <c r="BF99" s="230">
        <f>IF(N99="snížená",J99,0)</f>
        <v>0</v>
      </c>
      <c r="BG99" s="230">
        <f>IF(N99="zákl. přenesená",J99,0)</f>
        <v>0</v>
      </c>
      <c r="BH99" s="230">
        <f>IF(N99="sníž. přenesená",J99,0)</f>
        <v>0</v>
      </c>
      <c r="BI99" s="230">
        <f>IF(N99="nulová",J99,0)</f>
        <v>0</v>
      </c>
      <c r="BJ99" s="22" t="s">
        <v>81</v>
      </c>
      <c r="BK99" s="230">
        <f>ROUND(I99*H99,2)</f>
        <v>0</v>
      </c>
      <c r="BL99" s="22" t="s">
        <v>160</v>
      </c>
      <c r="BM99" s="22" t="s">
        <v>587</v>
      </c>
    </row>
    <row r="100" s="11" customFormat="1">
      <c r="B100" s="234"/>
      <c r="C100" s="235"/>
      <c r="D100" s="231" t="s">
        <v>181</v>
      </c>
      <c r="E100" s="236" t="s">
        <v>21</v>
      </c>
      <c r="F100" s="237" t="s">
        <v>588</v>
      </c>
      <c r="G100" s="235"/>
      <c r="H100" s="238">
        <v>16.800000000000001</v>
      </c>
      <c r="I100" s="239"/>
      <c r="J100" s="235"/>
      <c r="K100" s="235"/>
      <c r="L100" s="240"/>
      <c r="M100" s="241"/>
      <c r="N100" s="242"/>
      <c r="O100" s="242"/>
      <c r="P100" s="242"/>
      <c r="Q100" s="242"/>
      <c r="R100" s="242"/>
      <c r="S100" s="242"/>
      <c r="T100" s="243"/>
      <c r="AT100" s="244" t="s">
        <v>181</v>
      </c>
      <c r="AU100" s="244" t="s">
        <v>83</v>
      </c>
      <c r="AV100" s="11" t="s">
        <v>83</v>
      </c>
      <c r="AW100" s="11" t="s">
        <v>37</v>
      </c>
      <c r="AX100" s="11" t="s">
        <v>73</v>
      </c>
      <c r="AY100" s="244" t="s">
        <v>153</v>
      </c>
    </row>
    <row r="101" s="12" customFormat="1">
      <c r="B101" s="245"/>
      <c r="C101" s="246"/>
      <c r="D101" s="231" t="s">
        <v>181</v>
      </c>
      <c r="E101" s="247" t="s">
        <v>21</v>
      </c>
      <c r="F101" s="248" t="s">
        <v>183</v>
      </c>
      <c r="G101" s="246"/>
      <c r="H101" s="249">
        <v>16.800000000000001</v>
      </c>
      <c r="I101" s="250"/>
      <c r="J101" s="246"/>
      <c r="K101" s="246"/>
      <c r="L101" s="251"/>
      <c r="M101" s="252"/>
      <c r="N101" s="253"/>
      <c r="O101" s="253"/>
      <c r="P101" s="253"/>
      <c r="Q101" s="253"/>
      <c r="R101" s="253"/>
      <c r="S101" s="253"/>
      <c r="T101" s="254"/>
      <c r="AT101" s="255" t="s">
        <v>181</v>
      </c>
      <c r="AU101" s="255" t="s">
        <v>83</v>
      </c>
      <c r="AV101" s="12" t="s">
        <v>160</v>
      </c>
      <c r="AW101" s="12" t="s">
        <v>37</v>
      </c>
      <c r="AX101" s="12" t="s">
        <v>81</v>
      </c>
      <c r="AY101" s="255" t="s">
        <v>153</v>
      </c>
    </row>
    <row r="102" s="1" customFormat="1" ht="51" customHeight="1">
      <c r="B102" s="44"/>
      <c r="C102" s="219" t="s">
        <v>189</v>
      </c>
      <c r="D102" s="219" t="s">
        <v>155</v>
      </c>
      <c r="E102" s="220" t="s">
        <v>209</v>
      </c>
      <c r="F102" s="221" t="s">
        <v>210</v>
      </c>
      <c r="G102" s="222" t="s">
        <v>192</v>
      </c>
      <c r="H102" s="223">
        <v>168</v>
      </c>
      <c r="I102" s="224"/>
      <c r="J102" s="225">
        <f>ROUND(I102*H102,2)</f>
        <v>0</v>
      </c>
      <c r="K102" s="221" t="s">
        <v>159</v>
      </c>
      <c r="L102" s="70"/>
      <c r="M102" s="226" t="s">
        <v>21</v>
      </c>
      <c r="N102" s="227" t="s">
        <v>44</v>
      </c>
      <c r="O102" s="45"/>
      <c r="P102" s="228">
        <f>O102*H102</f>
        <v>0</v>
      </c>
      <c r="Q102" s="228">
        <v>0</v>
      </c>
      <c r="R102" s="228">
        <f>Q102*H102</f>
        <v>0</v>
      </c>
      <c r="S102" s="228">
        <v>0</v>
      </c>
      <c r="T102" s="229">
        <f>S102*H102</f>
        <v>0</v>
      </c>
      <c r="AR102" s="22" t="s">
        <v>160</v>
      </c>
      <c r="AT102" s="22" t="s">
        <v>155</v>
      </c>
      <c r="AU102" s="22" t="s">
        <v>83</v>
      </c>
      <c r="AY102" s="22" t="s">
        <v>153</v>
      </c>
      <c r="BE102" s="230">
        <f>IF(N102="základní",J102,0)</f>
        <v>0</v>
      </c>
      <c r="BF102" s="230">
        <f>IF(N102="snížená",J102,0)</f>
        <v>0</v>
      </c>
      <c r="BG102" s="230">
        <f>IF(N102="zákl. přenesená",J102,0)</f>
        <v>0</v>
      </c>
      <c r="BH102" s="230">
        <f>IF(N102="sníž. přenesená",J102,0)</f>
        <v>0</v>
      </c>
      <c r="BI102" s="230">
        <f>IF(N102="nulová",J102,0)</f>
        <v>0</v>
      </c>
      <c r="BJ102" s="22" t="s">
        <v>81</v>
      </c>
      <c r="BK102" s="230">
        <f>ROUND(I102*H102,2)</f>
        <v>0</v>
      </c>
      <c r="BL102" s="22" t="s">
        <v>160</v>
      </c>
      <c r="BM102" s="22" t="s">
        <v>589</v>
      </c>
    </row>
    <row r="103" s="11" customFormat="1">
      <c r="B103" s="234"/>
      <c r="C103" s="235"/>
      <c r="D103" s="231" t="s">
        <v>181</v>
      </c>
      <c r="E103" s="235"/>
      <c r="F103" s="237" t="s">
        <v>590</v>
      </c>
      <c r="G103" s="235"/>
      <c r="H103" s="238">
        <v>168</v>
      </c>
      <c r="I103" s="239"/>
      <c r="J103" s="235"/>
      <c r="K103" s="235"/>
      <c r="L103" s="240"/>
      <c r="M103" s="241"/>
      <c r="N103" s="242"/>
      <c r="O103" s="242"/>
      <c r="P103" s="242"/>
      <c r="Q103" s="242"/>
      <c r="R103" s="242"/>
      <c r="S103" s="242"/>
      <c r="T103" s="243"/>
      <c r="AT103" s="244" t="s">
        <v>181</v>
      </c>
      <c r="AU103" s="244" t="s">
        <v>83</v>
      </c>
      <c r="AV103" s="11" t="s">
        <v>83</v>
      </c>
      <c r="AW103" s="11" t="s">
        <v>6</v>
      </c>
      <c r="AX103" s="11" t="s">
        <v>81</v>
      </c>
      <c r="AY103" s="244" t="s">
        <v>153</v>
      </c>
    </row>
    <row r="104" s="1" customFormat="1" ht="25.5" customHeight="1">
      <c r="B104" s="44"/>
      <c r="C104" s="219" t="s">
        <v>196</v>
      </c>
      <c r="D104" s="219" t="s">
        <v>155</v>
      </c>
      <c r="E104" s="220" t="s">
        <v>214</v>
      </c>
      <c r="F104" s="221" t="s">
        <v>215</v>
      </c>
      <c r="G104" s="222" t="s">
        <v>192</v>
      </c>
      <c r="H104" s="223">
        <v>16.800000000000001</v>
      </c>
      <c r="I104" s="224"/>
      <c r="J104" s="225">
        <f>ROUND(I104*H104,2)</f>
        <v>0</v>
      </c>
      <c r="K104" s="221" t="s">
        <v>159</v>
      </c>
      <c r="L104" s="70"/>
      <c r="M104" s="226" t="s">
        <v>21</v>
      </c>
      <c r="N104" s="227" t="s">
        <v>44</v>
      </c>
      <c r="O104" s="45"/>
      <c r="P104" s="228">
        <f>O104*H104</f>
        <v>0</v>
      </c>
      <c r="Q104" s="228">
        <v>0</v>
      </c>
      <c r="R104" s="228">
        <f>Q104*H104</f>
        <v>0</v>
      </c>
      <c r="S104" s="228">
        <v>0</v>
      </c>
      <c r="T104" s="229">
        <f>S104*H104</f>
        <v>0</v>
      </c>
      <c r="AR104" s="22" t="s">
        <v>160</v>
      </c>
      <c r="AT104" s="22" t="s">
        <v>155</v>
      </c>
      <c r="AU104" s="22" t="s">
        <v>83</v>
      </c>
      <c r="AY104" s="22" t="s">
        <v>153</v>
      </c>
      <c r="BE104" s="230">
        <f>IF(N104="základní",J104,0)</f>
        <v>0</v>
      </c>
      <c r="BF104" s="230">
        <f>IF(N104="snížená",J104,0)</f>
        <v>0</v>
      </c>
      <c r="BG104" s="230">
        <f>IF(N104="zákl. přenesená",J104,0)</f>
        <v>0</v>
      </c>
      <c r="BH104" s="230">
        <f>IF(N104="sníž. přenesená",J104,0)</f>
        <v>0</v>
      </c>
      <c r="BI104" s="230">
        <f>IF(N104="nulová",J104,0)</f>
        <v>0</v>
      </c>
      <c r="BJ104" s="22" t="s">
        <v>81</v>
      </c>
      <c r="BK104" s="230">
        <f>ROUND(I104*H104,2)</f>
        <v>0</v>
      </c>
      <c r="BL104" s="22" t="s">
        <v>160</v>
      </c>
      <c r="BM104" s="22" t="s">
        <v>591</v>
      </c>
    </row>
    <row r="105" s="1" customFormat="1">
      <c r="B105" s="44"/>
      <c r="C105" s="72"/>
      <c r="D105" s="231" t="s">
        <v>162</v>
      </c>
      <c r="E105" s="72"/>
      <c r="F105" s="232" t="s">
        <v>217</v>
      </c>
      <c r="G105" s="72"/>
      <c r="H105" s="72"/>
      <c r="I105" s="189"/>
      <c r="J105" s="72"/>
      <c r="K105" s="72"/>
      <c r="L105" s="70"/>
      <c r="M105" s="233"/>
      <c r="N105" s="45"/>
      <c r="O105" s="45"/>
      <c r="P105" s="45"/>
      <c r="Q105" s="45"/>
      <c r="R105" s="45"/>
      <c r="S105" s="45"/>
      <c r="T105" s="93"/>
      <c r="AT105" s="22" t="s">
        <v>162</v>
      </c>
      <c r="AU105" s="22" t="s">
        <v>83</v>
      </c>
    </row>
    <row r="106" s="11" customFormat="1">
      <c r="B106" s="234"/>
      <c r="C106" s="235"/>
      <c r="D106" s="231" t="s">
        <v>181</v>
      </c>
      <c r="E106" s="236" t="s">
        <v>21</v>
      </c>
      <c r="F106" s="237" t="s">
        <v>592</v>
      </c>
      <c r="G106" s="235"/>
      <c r="H106" s="238">
        <v>16.800000000000001</v>
      </c>
      <c r="I106" s="239"/>
      <c r="J106" s="235"/>
      <c r="K106" s="235"/>
      <c r="L106" s="240"/>
      <c r="M106" s="241"/>
      <c r="N106" s="242"/>
      <c r="O106" s="242"/>
      <c r="P106" s="242"/>
      <c r="Q106" s="242"/>
      <c r="R106" s="242"/>
      <c r="S106" s="242"/>
      <c r="T106" s="243"/>
      <c r="AT106" s="244" t="s">
        <v>181</v>
      </c>
      <c r="AU106" s="244" t="s">
        <v>83</v>
      </c>
      <c r="AV106" s="11" t="s">
        <v>83</v>
      </c>
      <c r="AW106" s="11" t="s">
        <v>37</v>
      </c>
      <c r="AX106" s="11" t="s">
        <v>73</v>
      </c>
      <c r="AY106" s="244" t="s">
        <v>153</v>
      </c>
    </row>
    <row r="107" s="12" customFormat="1">
      <c r="B107" s="245"/>
      <c r="C107" s="246"/>
      <c r="D107" s="231" t="s">
        <v>181</v>
      </c>
      <c r="E107" s="247" t="s">
        <v>21</v>
      </c>
      <c r="F107" s="248" t="s">
        <v>183</v>
      </c>
      <c r="G107" s="246"/>
      <c r="H107" s="249">
        <v>16.800000000000001</v>
      </c>
      <c r="I107" s="250"/>
      <c r="J107" s="246"/>
      <c r="K107" s="246"/>
      <c r="L107" s="251"/>
      <c r="M107" s="252"/>
      <c r="N107" s="253"/>
      <c r="O107" s="253"/>
      <c r="P107" s="253"/>
      <c r="Q107" s="253"/>
      <c r="R107" s="253"/>
      <c r="S107" s="253"/>
      <c r="T107" s="254"/>
      <c r="AT107" s="255" t="s">
        <v>181</v>
      </c>
      <c r="AU107" s="255" t="s">
        <v>83</v>
      </c>
      <c r="AV107" s="12" t="s">
        <v>160</v>
      </c>
      <c r="AW107" s="12" t="s">
        <v>37</v>
      </c>
      <c r="AX107" s="12" t="s">
        <v>81</v>
      </c>
      <c r="AY107" s="255" t="s">
        <v>153</v>
      </c>
    </row>
    <row r="108" s="1" customFormat="1" ht="25.5" customHeight="1">
      <c r="B108" s="44"/>
      <c r="C108" s="219" t="s">
        <v>202</v>
      </c>
      <c r="D108" s="219" t="s">
        <v>155</v>
      </c>
      <c r="E108" s="220" t="s">
        <v>220</v>
      </c>
      <c r="F108" s="221" t="s">
        <v>221</v>
      </c>
      <c r="G108" s="222" t="s">
        <v>192</v>
      </c>
      <c r="H108" s="223">
        <v>16.800000000000001</v>
      </c>
      <c r="I108" s="224"/>
      <c r="J108" s="225">
        <f>ROUND(I108*H108,2)</f>
        <v>0</v>
      </c>
      <c r="K108" s="221" t="s">
        <v>159</v>
      </c>
      <c r="L108" s="70"/>
      <c r="M108" s="226" t="s">
        <v>21</v>
      </c>
      <c r="N108" s="227" t="s">
        <v>44</v>
      </c>
      <c r="O108" s="45"/>
      <c r="P108" s="228">
        <f>O108*H108</f>
        <v>0</v>
      </c>
      <c r="Q108" s="228">
        <v>0</v>
      </c>
      <c r="R108" s="228">
        <f>Q108*H108</f>
        <v>0</v>
      </c>
      <c r="S108" s="228">
        <v>0</v>
      </c>
      <c r="T108" s="229">
        <f>S108*H108</f>
        <v>0</v>
      </c>
      <c r="AR108" s="22" t="s">
        <v>160</v>
      </c>
      <c r="AT108" s="22" t="s">
        <v>155</v>
      </c>
      <c r="AU108" s="22" t="s">
        <v>83</v>
      </c>
      <c r="AY108" s="22" t="s">
        <v>153</v>
      </c>
      <c r="BE108" s="230">
        <f>IF(N108="základní",J108,0)</f>
        <v>0</v>
      </c>
      <c r="BF108" s="230">
        <f>IF(N108="snížená",J108,0)</f>
        <v>0</v>
      </c>
      <c r="BG108" s="230">
        <f>IF(N108="zákl. přenesená",J108,0)</f>
        <v>0</v>
      </c>
      <c r="BH108" s="230">
        <f>IF(N108="sníž. přenesená",J108,0)</f>
        <v>0</v>
      </c>
      <c r="BI108" s="230">
        <f>IF(N108="nulová",J108,0)</f>
        <v>0</v>
      </c>
      <c r="BJ108" s="22" t="s">
        <v>81</v>
      </c>
      <c r="BK108" s="230">
        <f>ROUND(I108*H108,2)</f>
        <v>0</v>
      </c>
      <c r="BL108" s="22" t="s">
        <v>160</v>
      </c>
      <c r="BM108" s="22" t="s">
        <v>593</v>
      </c>
    </row>
    <row r="109" s="1" customFormat="1">
      <c r="B109" s="44"/>
      <c r="C109" s="72"/>
      <c r="D109" s="231" t="s">
        <v>162</v>
      </c>
      <c r="E109" s="72"/>
      <c r="F109" s="232" t="s">
        <v>217</v>
      </c>
      <c r="G109" s="72"/>
      <c r="H109" s="72"/>
      <c r="I109" s="189"/>
      <c r="J109" s="72"/>
      <c r="K109" s="72"/>
      <c r="L109" s="70"/>
      <c r="M109" s="233"/>
      <c r="N109" s="45"/>
      <c r="O109" s="45"/>
      <c r="P109" s="45"/>
      <c r="Q109" s="45"/>
      <c r="R109" s="45"/>
      <c r="S109" s="45"/>
      <c r="T109" s="93"/>
      <c r="AT109" s="22" t="s">
        <v>162</v>
      </c>
      <c r="AU109" s="22" t="s">
        <v>83</v>
      </c>
    </row>
    <row r="110" s="11" customFormat="1">
      <c r="B110" s="234"/>
      <c r="C110" s="235"/>
      <c r="D110" s="231" t="s">
        <v>181</v>
      </c>
      <c r="E110" s="236" t="s">
        <v>21</v>
      </c>
      <c r="F110" s="237" t="s">
        <v>592</v>
      </c>
      <c r="G110" s="235"/>
      <c r="H110" s="238">
        <v>16.800000000000001</v>
      </c>
      <c r="I110" s="239"/>
      <c r="J110" s="235"/>
      <c r="K110" s="235"/>
      <c r="L110" s="240"/>
      <c r="M110" s="241"/>
      <c r="N110" s="242"/>
      <c r="O110" s="242"/>
      <c r="P110" s="242"/>
      <c r="Q110" s="242"/>
      <c r="R110" s="242"/>
      <c r="S110" s="242"/>
      <c r="T110" s="243"/>
      <c r="AT110" s="244" t="s">
        <v>181</v>
      </c>
      <c r="AU110" s="244" t="s">
        <v>83</v>
      </c>
      <c r="AV110" s="11" t="s">
        <v>83</v>
      </c>
      <c r="AW110" s="11" t="s">
        <v>37</v>
      </c>
      <c r="AX110" s="11" t="s">
        <v>73</v>
      </c>
      <c r="AY110" s="244" t="s">
        <v>153</v>
      </c>
    </row>
    <row r="111" s="12" customFormat="1">
      <c r="B111" s="245"/>
      <c r="C111" s="246"/>
      <c r="D111" s="231" t="s">
        <v>181</v>
      </c>
      <c r="E111" s="247" t="s">
        <v>21</v>
      </c>
      <c r="F111" s="248" t="s">
        <v>183</v>
      </c>
      <c r="G111" s="246"/>
      <c r="H111" s="249">
        <v>16.800000000000001</v>
      </c>
      <c r="I111" s="250"/>
      <c r="J111" s="246"/>
      <c r="K111" s="246"/>
      <c r="L111" s="251"/>
      <c r="M111" s="252"/>
      <c r="N111" s="253"/>
      <c r="O111" s="253"/>
      <c r="P111" s="253"/>
      <c r="Q111" s="253"/>
      <c r="R111" s="253"/>
      <c r="S111" s="253"/>
      <c r="T111" s="254"/>
      <c r="AT111" s="255" t="s">
        <v>181</v>
      </c>
      <c r="AU111" s="255" t="s">
        <v>83</v>
      </c>
      <c r="AV111" s="12" t="s">
        <v>160</v>
      </c>
      <c r="AW111" s="12" t="s">
        <v>37</v>
      </c>
      <c r="AX111" s="12" t="s">
        <v>81</v>
      </c>
      <c r="AY111" s="255" t="s">
        <v>153</v>
      </c>
    </row>
    <row r="112" s="1" customFormat="1" ht="51" customHeight="1">
      <c r="B112" s="44"/>
      <c r="C112" s="219" t="s">
        <v>208</v>
      </c>
      <c r="D112" s="219" t="s">
        <v>155</v>
      </c>
      <c r="E112" s="220" t="s">
        <v>594</v>
      </c>
      <c r="F112" s="221" t="s">
        <v>595</v>
      </c>
      <c r="G112" s="222" t="s">
        <v>192</v>
      </c>
      <c r="H112" s="223">
        <v>0.29999999999999999</v>
      </c>
      <c r="I112" s="224"/>
      <c r="J112" s="225">
        <f>ROUND(I112*H112,2)</f>
        <v>0</v>
      </c>
      <c r="K112" s="221" t="s">
        <v>159</v>
      </c>
      <c r="L112" s="70"/>
      <c r="M112" s="226" t="s">
        <v>21</v>
      </c>
      <c r="N112" s="227" t="s">
        <v>44</v>
      </c>
      <c r="O112" s="45"/>
      <c r="P112" s="228">
        <f>O112*H112</f>
        <v>0</v>
      </c>
      <c r="Q112" s="228">
        <v>0</v>
      </c>
      <c r="R112" s="228">
        <f>Q112*H112</f>
        <v>0</v>
      </c>
      <c r="S112" s="228">
        <v>0</v>
      </c>
      <c r="T112" s="229">
        <f>S112*H112</f>
        <v>0</v>
      </c>
      <c r="AR112" s="22" t="s">
        <v>160</v>
      </c>
      <c r="AT112" s="22" t="s">
        <v>155</v>
      </c>
      <c r="AU112" s="22" t="s">
        <v>83</v>
      </c>
      <c r="AY112" s="22" t="s">
        <v>153</v>
      </c>
      <c r="BE112" s="230">
        <f>IF(N112="základní",J112,0)</f>
        <v>0</v>
      </c>
      <c r="BF112" s="230">
        <f>IF(N112="snížená",J112,0)</f>
        <v>0</v>
      </c>
      <c r="BG112" s="230">
        <f>IF(N112="zákl. přenesená",J112,0)</f>
        <v>0</v>
      </c>
      <c r="BH112" s="230">
        <f>IF(N112="sníž. přenesená",J112,0)</f>
        <v>0</v>
      </c>
      <c r="BI112" s="230">
        <f>IF(N112="nulová",J112,0)</f>
        <v>0</v>
      </c>
      <c r="BJ112" s="22" t="s">
        <v>81</v>
      </c>
      <c r="BK112" s="230">
        <f>ROUND(I112*H112,2)</f>
        <v>0</v>
      </c>
      <c r="BL112" s="22" t="s">
        <v>160</v>
      </c>
      <c r="BM112" s="22" t="s">
        <v>596</v>
      </c>
    </row>
    <row r="113" s="1" customFormat="1">
      <c r="B113" s="44"/>
      <c r="C113" s="72"/>
      <c r="D113" s="231" t="s">
        <v>162</v>
      </c>
      <c r="E113" s="72"/>
      <c r="F113" s="232" t="s">
        <v>597</v>
      </c>
      <c r="G113" s="72"/>
      <c r="H113" s="72"/>
      <c r="I113" s="189"/>
      <c r="J113" s="72"/>
      <c r="K113" s="72"/>
      <c r="L113" s="70"/>
      <c r="M113" s="233"/>
      <c r="N113" s="45"/>
      <c r="O113" s="45"/>
      <c r="P113" s="45"/>
      <c r="Q113" s="45"/>
      <c r="R113" s="45"/>
      <c r="S113" s="45"/>
      <c r="T113" s="93"/>
      <c r="AT113" s="22" t="s">
        <v>162</v>
      </c>
      <c r="AU113" s="22" t="s">
        <v>83</v>
      </c>
    </row>
    <row r="114" s="1" customFormat="1" ht="16.5" customHeight="1">
      <c r="B114" s="44"/>
      <c r="C114" s="256" t="s">
        <v>213</v>
      </c>
      <c r="D114" s="256" t="s">
        <v>230</v>
      </c>
      <c r="E114" s="257" t="s">
        <v>231</v>
      </c>
      <c r="F114" s="258" t="s">
        <v>232</v>
      </c>
      <c r="G114" s="259" t="s">
        <v>233</v>
      </c>
      <c r="H114" s="260">
        <v>0.47999999999999998</v>
      </c>
      <c r="I114" s="261"/>
      <c r="J114" s="262">
        <f>ROUND(I114*H114,2)</f>
        <v>0</v>
      </c>
      <c r="K114" s="258" t="s">
        <v>159</v>
      </c>
      <c r="L114" s="263"/>
      <c r="M114" s="264" t="s">
        <v>21</v>
      </c>
      <c r="N114" s="265" t="s">
        <v>44</v>
      </c>
      <c r="O114" s="45"/>
      <c r="P114" s="228">
        <f>O114*H114</f>
        <v>0</v>
      </c>
      <c r="Q114" s="228">
        <v>1</v>
      </c>
      <c r="R114" s="228">
        <f>Q114*H114</f>
        <v>0.47999999999999998</v>
      </c>
      <c r="S114" s="228">
        <v>0</v>
      </c>
      <c r="T114" s="229">
        <f>S114*H114</f>
        <v>0</v>
      </c>
      <c r="AR114" s="22" t="s">
        <v>196</v>
      </c>
      <c r="AT114" s="22" t="s">
        <v>230</v>
      </c>
      <c r="AU114" s="22" t="s">
        <v>83</v>
      </c>
      <c r="AY114" s="22" t="s">
        <v>153</v>
      </c>
      <c r="BE114" s="230">
        <f>IF(N114="základní",J114,0)</f>
        <v>0</v>
      </c>
      <c r="BF114" s="230">
        <f>IF(N114="snížená",J114,0)</f>
        <v>0</v>
      </c>
      <c r="BG114" s="230">
        <f>IF(N114="zákl. přenesená",J114,0)</f>
        <v>0</v>
      </c>
      <c r="BH114" s="230">
        <f>IF(N114="sníž. přenesená",J114,0)</f>
        <v>0</v>
      </c>
      <c r="BI114" s="230">
        <f>IF(N114="nulová",J114,0)</f>
        <v>0</v>
      </c>
      <c r="BJ114" s="22" t="s">
        <v>81</v>
      </c>
      <c r="BK114" s="230">
        <f>ROUND(I114*H114,2)</f>
        <v>0</v>
      </c>
      <c r="BL114" s="22" t="s">
        <v>160</v>
      </c>
      <c r="BM114" s="22" t="s">
        <v>598</v>
      </c>
    </row>
    <row r="115" s="11" customFormat="1">
      <c r="B115" s="234"/>
      <c r="C115" s="235"/>
      <c r="D115" s="231" t="s">
        <v>181</v>
      </c>
      <c r="E115" s="236" t="s">
        <v>21</v>
      </c>
      <c r="F115" s="237" t="s">
        <v>599</v>
      </c>
      <c r="G115" s="235"/>
      <c r="H115" s="238">
        <v>0.47999999999999998</v>
      </c>
      <c r="I115" s="239"/>
      <c r="J115" s="235"/>
      <c r="K115" s="235"/>
      <c r="L115" s="240"/>
      <c r="M115" s="241"/>
      <c r="N115" s="242"/>
      <c r="O115" s="242"/>
      <c r="P115" s="242"/>
      <c r="Q115" s="242"/>
      <c r="R115" s="242"/>
      <c r="S115" s="242"/>
      <c r="T115" s="243"/>
      <c r="AT115" s="244" t="s">
        <v>181</v>
      </c>
      <c r="AU115" s="244" t="s">
        <v>83</v>
      </c>
      <c r="AV115" s="11" t="s">
        <v>83</v>
      </c>
      <c r="AW115" s="11" t="s">
        <v>37</v>
      </c>
      <c r="AX115" s="11" t="s">
        <v>73</v>
      </c>
      <c r="AY115" s="244" t="s">
        <v>153</v>
      </c>
    </row>
    <row r="116" s="12" customFormat="1">
      <c r="B116" s="245"/>
      <c r="C116" s="246"/>
      <c r="D116" s="231" t="s">
        <v>181</v>
      </c>
      <c r="E116" s="247" t="s">
        <v>21</v>
      </c>
      <c r="F116" s="248" t="s">
        <v>183</v>
      </c>
      <c r="G116" s="246"/>
      <c r="H116" s="249">
        <v>0.47999999999999998</v>
      </c>
      <c r="I116" s="250"/>
      <c r="J116" s="246"/>
      <c r="K116" s="246"/>
      <c r="L116" s="251"/>
      <c r="M116" s="252"/>
      <c r="N116" s="253"/>
      <c r="O116" s="253"/>
      <c r="P116" s="253"/>
      <c r="Q116" s="253"/>
      <c r="R116" s="253"/>
      <c r="S116" s="253"/>
      <c r="T116" s="254"/>
      <c r="AT116" s="255" t="s">
        <v>181</v>
      </c>
      <c r="AU116" s="255" t="s">
        <v>83</v>
      </c>
      <c r="AV116" s="12" t="s">
        <v>160</v>
      </c>
      <c r="AW116" s="12" t="s">
        <v>37</v>
      </c>
      <c r="AX116" s="12" t="s">
        <v>81</v>
      </c>
      <c r="AY116" s="255" t="s">
        <v>153</v>
      </c>
    </row>
    <row r="117" s="1" customFormat="1" ht="38.25" customHeight="1">
      <c r="B117" s="44"/>
      <c r="C117" s="219" t="s">
        <v>219</v>
      </c>
      <c r="D117" s="219" t="s">
        <v>155</v>
      </c>
      <c r="E117" s="220" t="s">
        <v>224</v>
      </c>
      <c r="F117" s="221" t="s">
        <v>225</v>
      </c>
      <c r="G117" s="222" t="s">
        <v>192</v>
      </c>
      <c r="H117" s="223">
        <v>16.800000000000001</v>
      </c>
      <c r="I117" s="224"/>
      <c r="J117" s="225">
        <f>ROUND(I117*H117,2)</f>
        <v>0</v>
      </c>
      <c r="K117" s="221" t="s">
        <v>159</v>
      </c>
      <c r="L117" s="70"/>
      <c r="M117" s="226" t="s">
        <v>21</v>
      </c>
      <c r="N117" s="227" t="s">
        <v>44</v>
      </c>
      <c r="O117" s="45"/>
      <c r="P117" s="228">
        <f>O117*H117</f>
        <v>0</v>
      </c>
      <c r="Q117" s="228">
        <v>0</v>
      </c>
      <c r="R117" s="228">
        <f>Q117*H117</f>
        <v>0</v>
      </c>
      <c r="S117" s="228">
        <v>0</v>
      </c>
      <c r="T117" s="229">
        <f>S117*H117</f>
        <v>0</v>
      </c>
      <c r="AR117" s="22" t="s">
        <v>160</v>
      </c>
      <c r="AT117" s="22" t="s">
        <v>155</v>
      </c>
      <c r="AU117" s="22" t="s">
        <v>83</v>
      </c>
      <c r="AY117" s="22" t="s">
        <v>153</v>
      </c>
      <c r="BE117" s="230">
        <f>IF(N117="základní",J117,0)</f>
        <v>0</v>
      </c>
      <c r="BF117" s="230">
        <f>IF(N117="snížená",J117,0)</f>
        <v>0</v>
      </c>
      <c r="BG117" s="230">
        <f>IF(N117="zákl. přenesená",J117,0)</f>
        <v>0</v>
      </c>
      <c r="BH117" s="230">
        <f>IF(N117="sníž. přenesená",J117,0)</f>
        <v>0</v>
      </c>
      <c r="BI117" s="230">
        <f>IF(N117="nulová",J117,0)</f>
        <v>0</v>
      </c>
      <c r="BJ117" s="22" t="s">
        <v>81</v>
      </c>
      <c r="BK117" s="230">
        <f>ROUND(I117*H117,2)</f>
        <v>0</v>
      </c>
      <c r="BL117" s="22" t="s">
        <v>160</v>
      </c>
      <c r="BM117" s="22" t="s">
        <v>600</v>
      </c>
    </row>
    <row r="118" s="1" customFormat="1">
      <c r="B118" s="44"/>
      <c r="C118" s="72"/>
      <c r="D118" s="231" t="s">
        <v>162</v>
      </c>
      <c r="E118" s="72"/>
      <c r="F118" s="232" t="s">
        <v>601</v>
      </c>
      <c r="G118" s="72"/>
      <c r="H118" s="72"/>
      <c r="I118" s="189"/>
      <c r="J118" s="72"/>
      <c r="K118" s="72"/>
      <c r="L118" s="70"/>
      <c r="M118" s="233"/>
      <c r="N118" s="45"/>
      <c r="O118" s="45"/>
      <c r="P118" s="45"/>
      <c r="Q118" s="45"/>
      <c r="R118" s="45"/>
      <c r="S118" s="45"/>
      <c r="T118" s="93"/>
      <c r="AT118" s="22" t="s">
        <v>162</v>
      </c>
      <c r="AU118" s="22" t="s">
        <v>83</v>
      </c>
    </row>
    <row r="119" s="11" customFormat="1">
      <c r="B119" s="234"/>
      <c r="C119" s="235"/>
      <c r="D119" s="231" t="s">
        <v>181</v>
      </c>
      <c r="E119" s="236" t="s">
        <v>21</v>
      </c>
      <c r="F119" s="237" t="s">
        <v>592</v>
      </c>
      <c r="G119" s="235"/>
      <c r="H119" s="238">
        <v>16.800000000000001</v>
      </c>
      <c r="I119" s="239"/>
      <c r="J119" s="235"/>
      <c r="K119" s="235"/>
      <c r="L119" s="240"/>
      <c r="M119" s="241"/>
      <c r="N119" s="242"/>
      <c r="O119" s="242"/>
      <c r="P119" s="242"/>
      <c r="Q119" s="242"/>
      <c r="R119" s="242"/>
      <c r="S119" s="242"/>
      <c r="T119" s="243"/>
      <c r="AT119" s="244" t="s">
        <v>181</v>
      </c>
      <c r="AU119" s="244" t="s">
        <v>83</v>
      </c>
      <c r="AV119" s="11" t="s">
        <v>83</v>
      </c>
      <c r="AW119" s="11" t="s">
        <v>37</v>
      </c>
      <c r="AX119" s="11" t="s">
        <v>73</v>
      </c>
      <c r="AY119" s="244" t="s">
        <v>153</v>
      </c>
    </row>
    <row r="120" s="12" customFormat="1">
      <c r="B120" s="245"/>
      <c r="C120" s="246"/>
      <c r="D120" s="231" t="s">
        <v>181</v>
      </c>
      <c r="E120" s="247" t="s">
        <v>21</v>
      </c>
      <c r="F120" s="248" t="s">
        <v>183</v>
      </c>
      <c r="G120" s="246"/>
      <c r="H120" s="249">
        <v>16.800000000000001</v>
      </c>
      <c r="I120" s="250"/>
      <c r="J120" s="246"/>
      <c r="K120" s="246"/>
      <c r="L120" s="251"/>
      <c r="M120" s="252"/>
      <c r="N120" s="253"/>
      <c r="O120" s="253"/>
      <c r="P120" s="253"/>
      <c r="Q120" s="253"/>
      <c r="R120" s="253"/>
      <c r="S120" s="253"/>
      <c r="T120" s="254"/>
      <c r="AT120" s="255" t="s">
        <v>181</v>
      </c>
      <c r="AU120" s="255" t="s">
        <v>83</v>
      </c>
      <c r="AV120" s="12" t="s">
        <v>160</v>
      </c>
      <c r="AW120" s="12" t="s">
        <v>37</v>
      </c>
      <c r="AX120" s="12" t="s">
        <v>81</v>
      </c>
      <c r="AY120" s="255" t="s">
        <v>153</v>
      </c>
    </row>
    <row r="121" s="1" customFormat="1" ht="16.5" customHeight="1">
      <c r="B121" s="44"/>
      <c r="C121" s="256" t="s">
        <v>223</v>
      </c>
      <c r="D121" s="256" t="s">
        <v>230</v>
      </c>
      <c r="E121" s="257" t="s">
        <v>231</v>
      </c>
      <c r="F121" s="258" t="s">
        <v>232</v>
      </c>
      <c r="G121" s="259" t="s">
        <v>233</v>
      </c>
      <c r="H121" s="260">
        <v>26.893999999999998</v>
      </c>
      <c r="I121" s="261"/>
      <c r="J121" s="262">
        <f>ROUND(I121*H121,2)</f>
        <v>0</v>
      </c>
      <c r="K121" s="258" t="s">
        <v>159</v>
      </c>
      <c r="L121" s="263"/>
      <c r="M121" s="264" t="s">
        <v>21</v>
      </c>
      <c r="N121" s="265" t="s">
        <v>44</v>
      </c>
      <c r="O121" s="45"/>
      <c r="P121" s="228">
        <f>O121*H121</f>
        <v>0</v>
      </c>
      <c r="Q121" s="228">
        <v>1</v>
      </c>
      <c r="R121" s="228">
        <f>Q121*H121</f>
        <v>26.893999999999998</v>
      </c>
      <c r="S121" s="228">
        <v>0</v>
      </c>
      <c r="T121" s="229">
        <f>S121*H121</f>
        <v>0</v>
      </c>
      <c r="AR121" s="22" t="s">
        <v>196</v>
      </c>
      <c r="AT121" s="22" t="s">
        <v>230</v>
      </c>
      <c r="AU121" s="22" t="s">
        <v>83</v>
      </c>
      <c r="AY121" s="22" t="s">
        <v>153</v>
      </c>
      <c r="BE121" s="230">
        <f>IF(N121="základní",J121,0)</f>
        <v>0</v>
      </c>
      <c r="BF121" s="230">
        <f>IF(N121="snížená",J121,0)</f>
        <v>0</v>
      </c>
      <c r="BG121" s="230">
        <f>IF(N121="zákl. přenesená",J121,0)</f>
        <v>0</v>
      </c>
      <c r="BH121" s="230">
        <f>IF(N121="sníž. přenesená",J121,0)</f>
        <v>0</v>
      </c>
      <c r="BI121" s="230">
        <f>IF(N121="nulová",J121,0)</f>
        <v>0</v>
      </c>
      <c r="BJ121" s="22" t="s">
        <v>81</v>
      </c>
      <c r="BK121" s="230">
        <f>ROUND(I121*H121,2)</f>
        <v>0</v>
      </c>
      <c r="BL121" s="22" t="s">
        <v>160</v>
      </c>
      <c r="BM121" s="22" t="s">
        <v>602</v>
      </c>
    </row>
    <row r="122" s="11" customFormat="1">
      <c r="B122" s="234"/>
      <c r="C122" s="235"/>
      <c r="D122" s="231" t="s">
        <v>181</v>
      </c>
      <c r="E122" s="236" t="s">
        <v>21</v>
      </c>
      <c r="F122" s="237" t="s">
        <v>603</v>
      </c>
      <c r="G122" s="235"/>
      <c r="H122" s="238">
        <v>26.893999999999998</v>
      </c>
      <c r="I122" s="239"/>
      <c r="J122" s="235"/>
      <c r="K122" s="235"/>
      <c r="L122" s="240"/>
      <c r="M122" s="241"/>
      <c r="N122" s="242"/>
      <c r="O122" s="242"/>
      <c r="P122" s="242"/>
      <c r="Q122" s="242"/>
      <c r="R122" s="242"/>
      <c r="S122" s="242"/>
      <c r="T122" s="243"/>
      <c r="AT122" s="244" t="s">
        <v>181</v>
      </c>
      <c r="AU122" s="244" t="s">
        <v>83</v>
      </c>
      <c r="AV122" s="11" t="s">
        <v>83</v>
      </c>
      <c r="AW122" s="11" t="s">
        <v>37</v>
      </c>
      <c r="AX122" s="11" t="s">
        <v>73</v>
      </c>
      <c r="AY122" s="244" t="s">
        <v>153</v>
      </c>
    </row>
    <row r="123" s="12" customFormat="1">
      <c r="B123" s="245"/>
      <c r="C123" s="246"/>
      <c r="D123" s="231" t="s">
        <v>181</v>
      </c>
      <c r="E123" s="247" t="s">
        <v>21</v>
      </c>
      <c r="F123" s="248" t="s">
        <v>183</v>
      </c>
      <c r="G123" s="246"/>
      <c r="H123" s="249">
        <v>26.893999999999998</v>
      </c>
      <c r="I123" s="250"/>
      <c r="J123" s="246"/>
      <c r="K123" s="246"/>
      <c r="L123" s="251"/>
      <c r="M123" s="252"/>
      <c r="N123" s="253"/>
      <c r="O123" s="253"/>
      <c r="P123" s="253"/>
      <c r="Q123" s="253"/>
      <c r="R123" s="253"/>
      <c r="S123" s="253"/>
      <c r="T123" s="254"/>
      <c r="AT123" s="255" t="s">
        <v>181</v>
      </c>
      <c r="AU123" s="255" t="s">
        <v>83</v>
      </c>
      <c r="AV123" s="12" t="s">
        <v>160</v>
      </c>
      <c r="AW123" s="12" t="s">
        <v>37</v>
      </c>
      <c r="AX123" s="12" t="s">
        <v>81</v>
      </c>
      <c r="AY123" s="255" t="s">
        <v>153</v>
      </c>
    </row>
    <row r="124" s="1" customFormat="1" ht="25.5" customHeight="1">
      <c r="B124" s="44"/>
      <c r="C124" s="219" t="s">
        <v>229</v>
      </c>
      <c r="D124" s="219" t="s">
        <v>155</v>
      </c>
      <c r="E124" s="220" t="s">
        <v>244</v>
      </c>
      <c r="F124" s="221" t="s">
        <v>245</v>
      </c>
      <c r="G124" s="222" t="s">
        <v>158</v>
      </c>
      <c r="H124" s="223">
        <v>106.5</v>
      </c>
      <c r="I124" s="224"/>
      <c r="J124" s="225">
        <f>ROUND(I124*H124,2)</f>
        <v>0</v>
      </c>
      <c r="K124" s="221" t="s">
        <v>159</v>
      </c>
      <c r="L124" s="70"/>
      <c r="M124" s="226" t="s">
        <v>21</v>
      </c>
      <c r="N124" s="227" t="s">
        <v>44</v>
      </c>
      <c r="O124" s="45"/>
      <c r="P124" s="228">
        <f>O124*H124</f>
        <v>0</v>
      </c>
      <c r="Q124" s="228">
        <v>0</v>
      </c>
      <c r="R124" s="228">
        <f>Q124*H124</f>
        <v>0</v>
      </c>
      <c r="S124" s="228">
        <v>0</v>
      </c>
      <c r="T124" s="229">
        <f>S124*H124</f>
        <v>0</v>
      </c>
      <c r="AR124" s="22" t="s">
        <v>160</v>
      </c>
      <c r="AT124" s="22" t="s">
        <v>155</v>
      </c>
      <c r="AU124" s="22" t="s">
        <v>83</v>
      </c>
      <c r="AY124" s="22" t="s">
        <v>153</v>
      </c>
      <c r="BE124" s="230">
        <f>IF(N124="základní",J124,0)</f>
        <v>0</v>
      </c>
      <c r="BF124" s="230">
        <f>IF(N124="snížená",J124,0)</f>
        <v>0</v>
      </c>
      <c r="BG124" s="230">
        <f>IF(N124="zákl. přenesená",J124,0)</f>
        <v>0</v>
      </c>
      <c r="BH124" s="230">
        <f>IF(N124="sníž. přenesená",J124,0)</f>
        <v>0</v>
      </c>
      <c r="BI124" s="230">
        <f>IF(N124="nulová",J124,0)</f>
        <v>0</v>
      </c>
      <c r="BJ124" s="22" t="s">
        <v>81</v>
      </c>
      <c r="BK124" s="230">
        <f>ROUND(I124*H124,2)</f>
        <v>0</v>
      </c>
      <c r="BL124" s="22" t="s">
        <v>160</v>
      </c>
      <c r="BM124" s="22" t="s">
        <v>604</v>
      </c>
    </row>
    <row r="125" s="1" customFormat="1">
      <c r="B125" s="44"/>
      <c r="C125" s="72"/>
      <c r="D125" s="231" t="s">
        <v>162</v>
      </c>
      <c r="E125" s="72"/>
      <c r="F125" s="232" t="s">
        <v>247</v>
      </c>
      <c r="G125" s="72"/>
      <c r="H125" s="72"/>
      <c r="I125" s="189"/>
      <c r="J125" s="72"/>
      <c r="K125" s="72"/>
      <c r="L125" s="70"/>
      <c r="M125" s="233"/>
      <c r="N125" s="45"/>
      <c r="O125" s="45"/>
      <c r="P125" s="45"/>
      <c r="Q125" s="45"/>
      <c r="R125" s="45"/>
      <c r="S125" s="45"/>
      <c r="T125" s="93"/>
      <c r="AT125" s="22" t="s">
        <v>162</v>
      </c>
      <c r="AU125" s="22" t="s">
        <v>83</v>
      </c>
    </row>
    <row r="126" s="10" customFormat="1" ht="29.88" customHeight="1">
      <c r="B126" s="203"/>
      <c r="C126" s="204"/>
      <c r="D126" s="205" t="s">
        <v>72</v>
      </c>
      <c r="E126" s="217" t="s">
        <v>83</v>
      </c>
      <c r="F126" s="217" t="s">
        <v>252</v>
      </c>
      <c r="G126" s="204"/>
      <c r="H126" s="204"/>
      <c r="I126" s="207"/>
      <c r="J126" s="218">
        <f>BK126</f>
        <v>0</v>
      </c>
      <c r="K126" s="204"/>
      <c r="L126" s="209"/>
      <c r="M126" s="210"/>
      <c r="N126" s="211"/>
      <c r="O126" s="211"/>
      <c r="P126" s="212">
        <f>SUM(P127:P129)</f>
        <v>0</v>
      </c>
      <c r="Q126" s="211"/>
      <c r="R126" s="212">
        <f>SUM(R127:R129)</f>
        <v>0.44224263999999996</v>
      </c>
      <c r="S126" s="211"/>
      <c r="T126" s="213">
        <f>SUM(T127:T129)</f>
        <v>0</v>
      </c>
      <c r="AR126" s="214" t="s">
        <v>81</v>
      </c>
      <c r="AT126" s="215" t="s">
        <v>72</v>
      </c>
      <c r="AU126" s="215" t="s">
        <v>81</v>
      </c>
      <c r="AY126" s="214" t="s">
        <v>153</v>
      </c>
      <c r="BK126" s="216">
        <f>SUM(BK127:BK129)</f>
        <v>0</v>
      </c>
    </row>
    <row r="127" s="1" customFormat="1" ht="25.5" customHeight="1">
      <c r="B127" s="44"/>
      <c r="C127" s="219" t="s">
        <v>10</v>
      </c>
      <c r="D127" s="219" t="s">
        <v>155</v>
      </c>
      <c r="E127" s="220" t="s">
        <v>295</v>
      </c>
      <c r="F127" s="221" t="s">
        <v>296</v>
      </c>
      <c r="G127" s="222" t="s">
        <v>192</v>
      </c>
      <c r="H127" s="223">
        <v>0.19600000000000001</v>
      </c>
      <c r="I127" s="224"/>
      <c r="J127" s="225">
        <f>ROUND(I127*H127,2)</f>
        <v>0</v>
      </c>
      <c r="K127" s="221" t="s">
        <v>159</v>
      </c>
      <c r="L127" s="70"/>
      <c r="M127" s="226" t="s">
        <v>21</v>
      </c>
      <c r="N127" s="227" t="s">
        <v>44</v>
      </c>
      <c r="O127" s="45"/>
      <c r="P127" s="228">
        <f>O127*H127</f>
        <v>0</v>
      </c>
      <c r="Q127" s="228">
        <v>2.2563399999999998</v>
      </c>
      <c r="R127" s="228">
        <f>Q127*H127</f>
        <v>0.44224263999999996</v>
      </c>
      <c r="S127" s="228">
        <v>0</v>
      </c>
      <c r="T127" s="229">
        <f>S127*H127</f>
        <v>0</v>
      </c>
      <c r="AR127" s="22" t="s">
        <v>160</v>
      </c>
      <c r="AT127" s="22" t="s">
        <v>155</v>
      </c>
      <c r="AU127" s="22" t="s">
        <v>83</v>
      </c>
      <c r="AY127" s="22" t="s">
        <v>153</v>
      </c>
      <c r="BE127" s="230">
        <f>IF(N127="základní",J127,0)</f>
        <v>0</v>
      </c>
      <c r="BF127" s="230">
        <f>IF(N127="snížená",J127,0)</f>
        <v>0</v>
      </c>
      <c r="BG127" s="230">
        <f>IF(N127="zákl. přenesená",J127,0)</f>
        <v>0</v>
      </c>
      <c r="BH127" s="230">
        <f>IF(N127="sníž. přenesená",J127,0)</f>
        <v>0</v>
      </c>
      <c r="BI127" s="230">
        <f>IF(N127="nulová",J127,0)</f>
        <v>0</v>
      </c>
      <c r="BJ127" s="22" t="s">
        <v>81</v>
      </c>
      <c r="BK127" s="230">
        <f>ROUND(I127*H127,2)</f>
        <v>0</v>
      </c>
      <c r="BL127" s="22" t="s">
        <v>160</v>
      </c>
      <c r="BM127" s="22" t="s">
        <v>605</v>
      </c>
    </row>
    <row r="128" s="1" customFormat="1">
      <c r="B128" s="44"/>
      <c r="C128" s="72"/>
      <c r="D128" s="231" t="s">
        <v>162</v>
      </c>
      <c r="E128" s="72"/>
      <c r="F128" s="232" t="s">
        <v>200</v>
      </c>
      <c r="G128" s="72"/>
      <c r="H128" s="72"/>
      <c r="I128" s="189"/>
      <c r="J128" s="72"/>
      <c r="K128" s="72"/>
      <c r="L128" s="70"/>
      <c r="M128" s="233"/>
      <c r="N128" s="45"/>
      <c r="O128" s="45"/>
      <c r="P128" s="45"/>
      <c r="Q128" s="45"/>
      <c r="R128" s="45"/>
      <c r="S128" s="45"/>
      <c r="T128" s="93"/>
      <c r="AT128" s="22" t="s">
        <v>162</v>
      </c>
      <c r="AU128" s="22" t="s">
        <v>83</v>
      </c>
    </row>
    <row r="129" s="11" customFormat="1">
      <c r="B129" s="234"/>
      <c r="C129" s="235"/>
      <c r="D129" s="231" t="s">
        <v>181</v>
      </c>
      <c r="E129" s="236" t="s">
        <v>21</v>
      </c>
      <c r="F129" s="237" t="s">
        <v>586</v>
      </c>
      <c r="G129" s="235"/>
      <c r="H129" s="238">
        <v>0.19600000000000001</v>
      </c>
      <c r="I129" s="239"/>
      <c r="J129" s="235"/>
      <c r="K129" s="235"/>
      <c r="L129" s="240"/>
      <c r="M129" s="241"/>
      <c r="N129" s="242"/>
      <c r="O129" s="242"/>
      <c r="P129" s="242"/>
      <c r="Q129" s="242"/>
      <c r="R129" s="242"/>
      <c r="S129" s="242"/>
      <c r="T129" s="243"/>
      <c r="AT129" s="244" t="s">
        <v>181</v>
      </c>
      <c r="AU129" s="244" t="s">
        <v>83</v>
      </c>
      <c r="AV129" s="11" t="s">
        <v>83</v>
      </c>
      <c r="AW129" s="11" t="s">
        <v>37</v>
      </c>
      <c r="AX129" s="11" t="s">
        <v>81</v>
      </c>
      <c r="AY129" s="244" t="s">
        <v>153</v>
      </c>
    </row>
    <row r="130" s="10" customFormat="1" ht="29.88" customHeight="1">
      <c r="B130" s="203"/>
      <c r="C130" s="204"/>
      <c r="D130" s="205" t="s">
        <v>72</v>
      </c>
      <c r="E130" s="217" t="s">
        <v>176</v>
      </c>
      <c r="F130" s="217" t="s">
        <v>352</v>
      </c>
      <c r="G130" s="204"/>
      <c r="H130" s="204"/>
      <c r="I130" s="207"/>
      <c r="J130" s="218">
        <f>BK130</f>
        <v>0</v>
      </c>
      <c r="K130" s="204"/>
      <c r="L130" s="209"/>
      <c r="M130" s="210"/>
      <c r="N130" s="211"/>
      <c r="O130" s="211"/>
      <c r="P130" s="212">
        <f>SUM(P131:P156)</f>
        <v>0</v>
      </c>
      <c r="Q130" s="211"/>
      <c r="R130" s="212">
        <f>SUM(R131:R156)</f>
        <v>4.8118435999999996</v>
      </c>
      <c r="S130" s="211"/>
      <c r="T130" s="213">
        <f>SUM(T131:T156)</f>
        <v>0</v>
      </c>
      <c r="AR130" s="214" t="s">
        <v>81</v>
      </c>
      <c r="AT130" s="215" t="s">
        <v>72</v>
      </c>
      <c r="AU130" s="215" t="s">
        <v>81</v>
      </c>
      <c r="AY130" s="214" t="s">
        <v>153</v>
      </c>
      <c r="BK130" s="216">
        <f>SUM(BK131:BK156)</f>
        <v>0</v>
      </c>
    </row>
    <row r="131" s="1" customFormat="1" ht="38.25" customHeight="1">
      <c r="B131" s="44"/>
      <c r="C131" s="219" t="s">
        <v>238</v>
      </c>
      <c r="D131" s="219" t="s">
        <v>155</v>
      </c>
      <c r="E131" s="220" t="s">
        <v>354</v>
      </c>
      <c r="F131" s="221" t="s">
        <v>355</v>
      </c>
      <c r="G131" s="222" t="s">
        <v>158</v>
      </c>
      <c r="H131" s="223">
        <v>56</v>
      </c>
      <c r="I131" s="224"/>
      <c r="J131" s="225">
        <f>ROUND(I131*H131,2)</f>
        <v>0</v>
      </c>
      <c r="K131" s="221" t="s">
        <v>159</v>
      </c>
      <c r="L131" s="70"/>
      <c r="M131" s="226" t="s">
        <v>21</v>
      </c>
      <c r="N131" s="227" t="s">
        <v>44</v>
      </c>
      <c r="O131" s="45"/>
      <c r="P131" s="228">
        <f>O131*H131</f>
        <v>0</v>
      </c>
      <c r="Q131" s="228">
        <v>0</v>
      </c>
      <c r="R131" s="228">
        <f>Q131*H131</f>
        <v>0</v>
      </c>
      <c r="S131" s="228">
        <v>0</v>
      </c>
      <c r="T131" s="229">
        <f>S131*H131</f>
        <v>0</v>
      </c>
      <c r="AR131" s="22" t="s">
        <v>160</v>
      </c>
      <c r="AT131" s="22" t="s">
        <v>155</v>
      </c>
      <c r="AU131" s="22" t="s">
        <v>83</v>
      </c>
      <c r="AY131" s="22" t="s">
        <v>153</v>
      </c>
      <c r="BE131" s="230">
        <f>IF(N131="základní",J131,0)</f>
        <v>0</v>
      </c>
      <c r="BF131" s="230">
        <f>IF(N131="snížená",J131,0)</f>
        <v>0</v>
      </c>
      <c r="BG131" s="230">
        <f>IF(N131="zákl. přenesená",J131,0)</f>
        <v>0</v>
      </c>
      <c r="BH131" s="230">
        <f>IF(N131="sníž. přenesená",J131,0)</f>
        <v>0</v>
      </c>
      <c r="BI131" s="230">
        <f>IF(N131="nulová",J131,0)</f>
        <v>0</v>
      </c>
      <c r="BJ131" s="22" t="s">
        <v>81</v>
      </c>
      <c r="BK131" s="230">
        <f>ROUND(I131*H131,2)</f>
        <v>0</v>
      </c>
      <c r="BL131" s="22" t="s">
        <v>160</v>
      </c>
      <c r="BM131" s="22" t="s">
        <v>606</v>
      </c>
    </row>
    <row r="132" s="1" customFormat="1">
      <c r="B132" s="44"/>
      <c r="C132" s="72"/>
      <c r="D132" s="231" t="s">
        <v>162</v>
      </c>
      <c r="E132" s="72"/>
      <c r="F132" s="232" t="s">
        <v>217</v>
      </c>
      <c r="G132" s="72"/>
      <c r="H132" s="72"/>
      <c r="I132" s="189"/>
      <c r="J132" s="72"/>
      <c r="K132" s="72"/>
      <c r="L132" s="70"/>
      <c r="M132" s="233"/>
      <c r="N132" s="45"/>
      <c r="O132" s="45"/>
      <c r="P132" s="45"/>
      <c r="Q132" s="45"/>
      <c r="R132" s="45"/>
      <c r="S132" s="45"/>
      <c r="T132" s="93"/>
      <c r="AT132" s="22" t="s">
        <v>162</v>
      </c>
      <c r="AU132" s="22" t="s">
        <v>83</v>
      </c>
    </row>
    <row r="133" s="11" customFormat="1">
      <c r="B133" s="234"/>
      <c r="C133" s="235"/>
      <c r="D133" s="231" t="s">
        <v>181</v>
      </c>
      <c r="E133" s="236" t="s">
        <v>21</v>
      </c>
      <c r="F133" s="237" t="s">
        <v>445</v>
      </c>
      <c r="G133" s="235"/>
      <c r="H133" s="238">
        <v>56</v>
      </c>
      <c r="I133" s="239"/>
      <c r="J133" s="235"/>
      <c r="K133" s="235"/>
      <c r="L133" s="240"/>
      <c r="M133" s="241"/>
      <c r="N133" s="242"/>
      <c r="O133" s="242"/>
      <c r="P133" s="242"/>
      <c r="Q133" s="242"/>
      <c r="R133" s="242"/>
      <c r="S133" s="242"/>
      <c r="T133" s="243"/>
      <c r="AT133" s="244" t="s">
        <v>181</v>
      </c>
      <c r="AU133" s="244" t="s">
        <v>83</v>
      </c>
      <c r="AV133" s="11" t="s">
        <v>83</v>
      </c>
      <c r="AW133" s="11" t="s">
        <v>37</v>
      </c>
      <c r="AX133" s="11" t="s">
        <v>73</v>
      </c>
      <c r="AY133" s="244" t="s">
        <v>153</v>
      </c>
    </row>
    <row r="134" s="12" customFormat="1">
      <c r="B134" s="245"/>
      <c r="C134" s="246"/>
      <c r="D134" s="231" t="s">
        <v>181</v>
      </c>
      <c r="E134" s="247" t="s">
        <v>21</v>
      </c>
      <c r="F134" s="248" t="s">
        <v>183</v>
      </c>
      <c r="G134" s="246"/>
      <c r="H134" s="249">
        <v>56</v>
      </c>
      <c r="I134" s="250"/>
      <c r="J134" s="246"/>
      <c r="K134" s="246"/>
      <c r="L134" s="251"/>
      <c r="M134" s="252"/>
      <c r="N134" s="253"/>
      <c r="O134" s="253"/>
      <c r="P134" s="253"/>
      <c r="Q134" s="253"/>
      <c r="R134" s="253"/>
      <c r="S134" s="253"/>
      <c r="T134" s="254"/>
      <c r="AT134" s="255" t="s">
        <v>181</v>
      </c>
      <c r="AU134" s="255" t="s">
        <v>83</v>
      </c>
      <c r="AV134" s="12" t="s">
        <v>160</v>
      </c>
      <c r="AW134" s="12" t="s">
        <v>37</v>
      </c>
      <c r="AX134" s="12" t="s">
        <v>81</v>
      </c>
      <c r="AY134" s="255" t="s">
        <v>153</v>
      </c>
    </row>
    <row r="135" s="1" customFormat="1" ht="16.5" customHeight="1">
      <c r="B135" s="44"/>
      <c r="C135" s="256" t="s">
        <v>243</v>
      </c>
      <c r="D135" s="256" t="s">
        <v>230</v>
      </c>
      <c r="E135" s="257" t="s">
        <v>359</v>
      </c>
      <c r="F135" s="258" t="s">
        <v>360</v>
      </c>
      <c r="G135" s="259" t="s">
        <v>233</v>
      </c>
      <c r="H135" s="260">
        <v>2.6880000000000002</v>
      </c>
      <c r="I135" s="261"/>
      <c r="J135" s="262">
        <f>ROUND(I135*H135,2)</f>
        <v>0</v>
      </c>
      <c r="K135" s="258" t="s">
        <v>159</v>
      </c>
      <c r="L135" s="263"/>
      <c r="M135" s="264" t="s">
        <v>21</v>
      </c>
      <c r="N135" s="265" t="s">
        <v>44</v>
      </c>
      <c r="O135" s="45"/>
      <c r="P135" s="228">
        <f>O135*H135</f>
        <v>0</v>
      </c>
      <c r="Q135" s="228">
        <v>1</v>
      </c>
      <c r="R135" s="228">
        <f>Q135*H135</f>
        <v>2.6880000000000002</v>
      </c>
      <c r="S135" s="228">
        <v>0</v>
      </c>
      <c r="T135" s="229">
        <f>S135*H135</f>
        <v>0</v>
      </c>
      <c r="AR135" s="22" t="s">
        <v>196</v>
      </c>
      <c r="AT135" s="22" t="s">
        <v>230</v>
      </c>
      <c r="AU135" s="22" t="s">
        <v>83</v>
      </c>
      <c r="AY135" s="22" t="s">
        <v>153</v>
      </c>
      <c r="BE135" s="230">
        <f>IF(N135="základní",J135,0)</f>
        <v>0</v>
      </c>
      <c r="BF135" s="230">
        <f>IF(N135="snížená",J135,0)</f>
        <v>0</v>
      </c>
      <c r="BG135" s="230">
        <f>IF(N135="zákl. přenesená",J135,0)</f>
        <v>0</v>
      </c>
      <c r="BH135" s="230">
        <f>IF(N135="sníž. přenesená",J135,0)</f>
        <v>0</v>
      </c>
      <c r="BI135" s="230">
        <f>IF(N135="nulová",J135,0)</f>
        <v>0</v>
      </c>
      <c r="BJ135" s="22" t="s">
        <v>81</v>
      </c>
      <c r="BK135" s="230">
        <f>ROUND(I135*H135,2)</f>
        <v>0</v>
      </c>
      <c r="BL135" s="22" t="s">
        <v>160</v>
      </c>
      <c r="BM135" s="22" t="s">
        <v>607</v>
      </c>
    </row>
    <row r="136" s="1" customFormat="1">
      <c r="B136" s="44"/>
      <c r="C136" s="72"/>
      <c r="D136" s="231" t="s">
        <v>162</v>
      </c>
      <c r="E136" s="72"/>
      <c r="F136" s="232" t="s">
        <v>362</v>
      </c>
      <c r="G136" s="72"/>
      <c r="H136" s="72"/>
      <c r="I136" s="189"/>
      <c r="J136" s="72"/>
      <c r="K136" s="72"/>
      <c r="L136" s="70"/>
      <c r="M136" s="233"/>
      <c r="N136" s="45"/>
      <c r="O136" s="45"/>
      <c r="P136" s="45"/>
      <c r="Q136" s="45"/>
      <c r="R136" s="45"/>
      <c r="S136" s="45"/>
      <c r="T136" s="93"/>
      <c r="AT136" s="22" t="s">
        <v>162</v>
      </c>
      <c r="AU136" s="22" t="s">
        <v>83</v>
      </c>
    </row>
    <row r="137" s="11" customFormat="1">
      <c r="B137" s="234"/>
      <c r="C137" s="235"/>
      <c r="D137" s="231" t="s">
        <v>181</v>
      </c>
      <c r="E137" s="236" t="s">
        <v>21</v>
      </c>
      <c r="F137" s="237" t="s">
        <v>608</v>
      </c>
      <c r="G137" s="235"/>
      <c r="H137" s="238">
        <v>2.6880000000000002</v>
      </c>
      <c r="I137" s="239"/>
      <c r="J137" s="235"/>
      <c r="K137" s="235"/>
      <c r="L137" s="240"/>
      <c r="M137" s="241"/>
      <c r="N137" s="242"/>
      <c r="O137" s="242"/>
      <c r="P137" s="242"/>
      <c r="Q137" s="242"/>
      <c r="R137" s="242"/>
      <c r="S137" s="242"/>
      <c r="T137" s="243"/>
      <c r="AT137" s="244" t="s">
        <v>181</v>
      </c>
      <c r="AU137" s="244" t="s">
        <v>83</v>
      </c>
      <c r="AV137" s="11" t="s">
        <v>83</v>
      </c>
      <c r="AW137" s="11" t="s">
        <v>37</v>
      </c>
      <c r="AX137" s="11" t="s">
        <v>73</v>
      </c>
      <c r="AY137" s="244" t="s">
        <v>153</v>
      </c>
    </row>
    <row r="138" s="12" customFormat="1">
      <c r="B138" s="245"/>
      <c r="C138" s="246"/>
      <c r="D138" s="231" t="s">
        <v>181</v>
      </c>
      <c r="E138" s="247" t="s">
        <v>21</v>
      </c>
      <c r="F138" s="248" t="s">
        <v>183</v>
      </c>
      <c r="G138" s="246"/>
      <c r="H138" s="249">
        <v>2.6880000000000002</v>
      </c>
      <c r="I138" s="250"/>
      <c r="J138" s="246"/>
      <c r="K138" s="246"/>
      <c r="L138" s="251"/>
      <c r="M138" s="252"/>
      <c r="N138" s="253"/>
      <c r="O138" s="253"/>
      <c r="P138" s="253"/>
      <c r="Q138" s="253"/>
      <c r="R138" s="253"/>
      <c r="S138" s="253"/>
      <c r="T138" s="254"/>
      <c r="AT138" s="255" t="s">
        <v>181</v>
      </c>
      <c r="AU138" s="255" t="s">
        <v>83</v>
      </c>
      <c r="AV138" s="12" t="s">
        <v>160</v>
      </c>
      <c r="AW138" s="12" t="s">
        <v>37</v>
      </c>
      <c r="AX138" s="12" t="s">
        <v>81</v>
      </c>
      <c r="AY138" s="255" t="s">
        <v>153</v>
      </c>
    </row>
    <row r="139" s="1" customFormat="1" ht="25.5" customHeight="1">
      <c r="B139" s="44"/>
      <c r="C139" s="219" t="s">
        <v>248</v>
      </c>
      <c r="D139" s="219" t="s">
        <v>155</v>
      </c>
      <c r="E139" s="220" t="s">
        <v>365</v>
      </c>
      <c r="F139" s="221" t="s">
        <v>366</v>
      </c>
      <c r="G139" s="222" t="s">
        <v>158</v>
      </c>
      <c r="H139" s="223">
        <v>0.56000000000000005</v>
      </c>
      <c r="I139" s="224"/>
      <c r="J139" s="225">
        <f>ROUND(I139*H139,2)</f>
        <v>0</v>
      </c>
      <c r="K139" s="221" t="s">
        <v>159</v>
      </c>
      <c r="L139" s="70"/>
      <c r="M139" s="226" t="s">
        <v>21</v>
      </c>
      <c r="N139" s="227" t="s">
        <v>44</v>
      </c>
      <c r="O139" s="45"/>
      <c r="P139" s="228">
        <f>O139*H139</f>
        <v>0</v>
      </c>
      <c r="Q139" s="228">
        <v>0</v>
      </c>
      <c r="R139" s="228">
        <f>Q139*H139</f>
        <v>0</v>
      </c>
      <c r="S139" s="228">
        <v>0</v>
      </c>
      <c r="T139" s="229">
        <f>S139*H139</f>
        <v>0</v>
      </c>
      <c r="AR139" s="22" t="s">
        <v>160</v>
      </c>
      <c r="AT139" s="22" t="s">
        <v>155</v>
      </c>
      <c r="AU139" s="22" t="s">
        <v>83</v>
      </c>
      <c r="AY139" s="22" t="s">
        <v>153</v>
      </c>
      <c r="BE139" s="230">
        <f>IF(N139="základní",J139,0)</f>
        <v>0</v>
      </c>
      <c r="BF139" s="230">
        <f>IF(N139="snížená",J139,0)</f>
        <v>0</v>
      </c>
      <c r="BG139" s="230">
        <f>IF(N139="zákl. přenesená",J139,0)</f>
        <v>0</v>
      </c>
      <c r="BH139" s="230">
        <f>IF(N139="sníž. přenesená",J139,0)</f>
        <v>0</v>
      </c>
      <c r="BI139" s="230">
        <f>IF(N139="nulová",J139,0)</f>
        <v>0</v>
      </c>
      <c r="BJ139" s="22" t="s">
        <v>81</v>
      </c>
      <c r="BK139" s="230">
        <f>ROUND(I139*H139,2)</f>
        <v>0</v>
      </c>
      <c r="BL139" s="22" t="s">
        <v>160</v>
      </c>
      <c r="BM139" s="22" t="s">
        <v>609</v>
      </c>
    </row>
    <row r="140" s="1" customFormat="1">
      <c r="B140" s="44"/>
      <c r="C140" s="72"/>
      <c r="D140" s="231" t="s">
        <v>162</v>
      </c>
      <c r="E140" s="72"/>
      <c r="F140" s="232" t="s">
        <v>368</v>
      </c>
      <c r="G140" s="72"/>
      <c r="H140" s="72"/>
      <c r="I140" s="189"/>
      <c r="J140" s="72"/>
      <c r="K140" s="72"/>
      <c r="L140" s="70"/>
      <c r="M140" s="233"/>
      <c r="N140" s="45"/>
      <c r="O140" s="45"/>
      <c r="P140" s="45"/>
      <c r="Q140" s="45"/>
      <c r="R140" s="45"/>
      <c r="S140" s="45"/>
      <c r="T140" s="93"/>
      <c r="AT140" s="22" t="s">
        <v>162</v>
      </c>
      <c r="AU140" s="22" t="s">
        <v>83</v>
      </c>
    </row>
    <row r="141" s="1" customFormat="1" ht="38.25" customHeight="1">
      <c r="B141" s="44"/>
      <c r="C141" s="219" t="s">
        <v>253</v>
      </c>
      <c r="D141" s="219" t="s">
        <v>155</v>
      </c>
      <c r="E141" s="220" t="s">
        <v>370</v>
      </c>
      <c r="F141" s="221" t="s">
        <v>371</v>
      </c>
      <c r="G141" s="222" t="s">
        <v>158</v>
      </c>
      <c r="H141" s="223">
        <v>47.140000000000001</v>
      </c>
      <c r="I141" s="224"/>
      <c r="J141" s="225">
        <f>ROUND(I141*H141,2)</f>
        <v>0</v>
      </c>
      <c r="K141" s="221" t="s">
        <v>159</v>
      </c>
      <c r="L141" s="70"/>
      <c r="M141" s="226" t="s">
        <v>21</v>
      </c>
      <c r="N141" s="227" t="s">
        <v>44</v>
      </c>
      <c r="O141" s="45"/>
      <c r="P141" s="228">
        <f>O141*H141</f>
        <v>0</v>
      </c>
      <c r="Q141" s="228">
        <v>0</v>
      </c>
      <c r="R141" s="228">
        <f>Q141*H141</f>
        <v>0</v>
      </c>
      <c r="S141" s="228">
        <v>0</v>
      </c>
      <c r="T141" s="229">
        <f>S141*H141</f>
        <v>0</v>
      </c>
      <c r="AR141" s="22" t="s">
        <v>160</v>
      </c>
      <c r="AT141" s="22" t="s">
        <v>155</v>
      </c>
      <c r="AU141" s="22" t="s">
        <v>83</v>
      </c>
      <c r="AY141" s="22" t="s">
        <v>153</v>
      </c>
      <c r="BE141" s="230">
        <f>IF(N141="základní",J141,0)</f>
        <v>0</v>
      </c>
      <c r="BF141" s="230">
        <f>IF(N141="snížená",J141,0)</f>
        <v>0</v>
      </c>
      <c r="BG141" s="230">
        <f>IF(N141="zákl. přenesená",J141,0)</f>
        <v>0</v>
      </c>
      <c r="BH141" s="230">
        <f>IF(N141="sníž. přenesená",J141,0)</f>
        <v>0</v>
      </c>
      <c r="BI141" s="230">
        <f>IF(N141="nulová",J141,0)</f>
        <v>0</v>
      </c>
      <c r="BJ141" s="22" t="s">
        <v>81</v>
      </c>
      <c r="BK141" s="230">
        <f>ROUND(I141*H141,2)</f>
        <v>0</v>
      </c>
      <c r="BL141" s="22" t="s">
        <v>160</v>
      </c>
      <c r="BM141" s="22" t="s">
        <v>610</v>
      </c>
    </row>
    <row r="142" s="1" customFormat="1">
      <c r="B142" s="44"/>
      <c r="C142" s="72"/>
      <c r="D142" s="231" t="s">
        <v>162</v>
      </c>
      <c r="E142" s="72"/>
      <c r="F142" s="232" t="s">
        <v>373</v>
      </c>
      <c r="G142" s="72"/>
      <c r="H142" s="72"/>
      <c r="I142" s="189"/>
      <c r="J142" s="72"/>
      <c r="K142" s="72"/>
      <c r="L142" s="70"/>
      <c r="M142" s="233"/>
      <c r="N142" s="45"/>
      <c r="O142" s="45"/>
      <c r="P142" s="45"/>
      <c r="Q142" s="45"/>
      <c r="R142" s="45"/>
      <c r="S142" s="45"/>
      <c r="T142" s="93"/>
      <c r="AT142" s="22" t="s">
        <v>162</v>
      </c>
      <c r="AU142" s="22" t="s">
        <v>83</v>
      </c>
    </row>
    <row r="143" s="1" customFormat="1" ht="25.5" customHeight="1">
      <c r="B143" s="44"/>
      <c r="C143" s="219" t="s">
        <v>258</v>
      </c>
      <c r="D143" s="219" t="s">
        <v>155</v>
      </c>
      <c r="E143" s="220" t="s">
        <v>375</v>
      </c>
      <c r="F143" s="221" t="s">
        <v>376</v>
      </c>
      <c r="G143" s="222" t="s">
        <v>158</v>
      </c>
      <c r="H143" s="223">
        <v>49.130000000000003</v>
      </c>
      <c r="I143" s="224"/>
      <c r="J143" s="225">
        <f>ROUND(I143*H143,2)</f>
        <v>0</v>
      </c>
      <c r="K143" s="221" t="s">
        <v>159</v>
      </c>
      <c r="L143" s="70"/>
      <c r="M143" s="226" t="s">
        <v>21</v>
      </c>
      <c r="N143" s="227" t="s">
        <v>44</v>
      </c>
      <c r="O143" s="45"/>
      <c r="P143" s="228">
        <f>O143*H143</f>
        <v>0</v>
      </c>
      <c r="Q143" s="228">
        <v>0</v>
      </c>
      <c r="R143" s="228">
        <f>Q143*H143</f>
        <v>0</v>
      </c>
      <c r="S143" s="228">
        <v>0</v>
      </c>
      <c r="T143" s="229">
        <f>S143*H143</f>
        <v>0</v>
      </c>
      <c r="AR143" s="22" t="s">
        <v>160</v>
      </c>
      <c r="AT143" s="22" t="s">
        <v>155</v>
      </c>
      <c r="AU143" s="22" t="s">
        <v>83</v>
      </c>
      <c r="AY143" s="22" t="s">
        <v>153</v>
      </c>
      <c r="BE143" s="230">
        <f>IF(N143="základní",J143,0)</f>
        <v>0</v>
      </c>
      <c r="BF143" s="230">
        <f>IF(N143="snížená",J143,0)</f>
        <v>0</v>
      </c>
      <c r="BG143" s="230">
        <f>IF(N143="zákl. přenesená",J143,0)</f>
        <v>0</v>
      </c>
      <c r="BH143" s="230">
        <f>IF(N143="sníž. přenesená",J143,0)</f>
        <v>0</v>
      </c>
      <c r="BI143" s="230">
        <f>IF(N143="nulová",J143,0)</f>
        <v>0</v>
      </c>
      <c r="BJ143" s="22" t="s">
        <v>81</v>
      </c>
      <c r="BK143" s="230">
        <f>ROUND(I143*H143,2)</f>
        <v>0</v>
      </c>
      <c r="BL143" s="22" t="s">
        <v>160</v>
      </c>
      <c r="BM143" s="22" t="s">
        <v>611</v>
      </c>
    </row>
    <row r="144" s="1" customFormat="1">
      <c r="B144" s="44"/>
      <c r="C144" s="72"/>
      <c r="D144" s="231" t="s">
        <v>162</v>
      </c>
      <c r="E144" s="72"/>
      <c r="F144" s="232" t="s">
        <v>378</v>
      </c>
      <c r="G144" s="72"/>
      <c r="H144" s="72"/>
      <c r="I144" s="189"/>
      <c r="J144" s="72"/>
      <c r="K144" s="72"/>
      <c r="L144" s="70"/>
      <c r="M144" s="233"/>
      <c r="N144" s="45"/>
      <c r="O144" s="45"/>
      <c r="P144" s="45"/>
      <c r="Q144" s="45"/>
      <c r="R144" s="45"/>
      <c r="S144" s="45"/>
      <c r="T144" s="93"/>
      <c r="AT144" s="22" t="s">
        <v>162</v>
      </c>
      <c r="AU144" s="22" t="s">
        <v>83</v>
      </c>
    </row>
    <row r="145" s="1" customFormat="1" ht="25.5" customHeight="1">
      <c r="B145" s="44"/>
      <c r="C145" s="219" t="s">
        <v>9</v>
      </c>
      <c r="D145" s="219" t="s">
        <v>155</v>
      </c>
      <c r="E145" s="220" t="s">
        <v>380</v>
      </c>
      <c r="F145" s="221" t="s">
        <v>381</v>
      </c>
      <c r="G145" s="222" t="s">
        <v>158</v>
      </c>
      <c r="H145" s="223">
        <v>7.6399999999999997</v>
      </c>
      <c r="I145" s="224"/>
      <c r="J145" s="225">
        <f>ROUND(I145*H145,2)</f>
        <v>0</v>
      </c>
      <c r="K145" s="221" t="s">
        <v>159</v>
      </c>
      <c r="L145" s="70"/>
      <c r="M145" s="226" t="s">
        <v>21</v>
      </c>
      <c r="N145" s="227" t="s">
        <v>44</v>
      </c>
      <c r="O145" s="45"/>
      <c r="P145" s="228">
        <f>O145*H145</f>
        <v>0</v>
      </c>
      <c r="Q145" s="228">
        <v>0.27799000000000001</v>
      </c>
      <c r="R145" s="228">
        <f>Q145*H145</f>
        <v>2.1238435999999998</v>
      </c>
      <c r="S145" s="228">
        <v>0</v>
      </c>
      <c r="T145" s="229">
        <f>S145*H145</f>
        <v>0</v>
      </c>
      <c r="AR145" s="22" t="s">
        <v>160</v>
      </c>
      <c r="AT145" s="22" t="s">
        <v>155</v>
      </c>
      <c r="AU145" s="22" t="s">
        <v>83</v>
      </c>
      <c r="AY145" s="22" t="s">
        <v>153</v>
      </c>
      <c r="BE145" s="230">
        <f>IF(N145="základní",J145,0)</f>
        <v>0</v>
      </c>
      <c r="BF145" s="230">
        <f>IF(N145="snížená",J145,0)</f>
        <v>0</v>
      </c>
      <c r="BG145" s="230">
        <f>IF(N145="zákl. přenesená",J145,0)</f>
        <v>0</v>
      </c>
      <c r="BH145" s="230">
        <f>IF(N145="sníž. přenesená",J145,0)</f>
        <v>0</v>
      </c>
      <c r="BI145" s="230">
        <f>IF(N145="nulová",J145,0)</f>
        <v>0</v>
      </c>
      <c r="BJ145" s="22" t="s">
        <v>81</v>
      </c>
      <c r="BK145" s="230">
        <f>ROUND(I145*H145,2)</f>
        <v>0</v>
      </c>
      <c r="BL145" s="22" t="s">
        <v>160</v>
      </c>
      <c r="BM145" s="22" t="s">
        <v>612</v>
      </c>
    </row>
    <row r="146" s="1" customFormat="1">
      <c r="B146" s="44"/>
      <c r="C146" s="72"/>
      <c r="D146" s="231" t="s">
        <v>162</v>
      </c>
      <c r="E146" s="72"/>
      <c r="F146" s="232" t="s">
        <v>383</v>
      </c>
      <c r="G146" s="72"/>
      <c r="H146" s="72"/>
      <c r="I146" s="189"/>
      <c r="J146" s="72"/>
      <c r="K146" s="72"/>
      <c r="L146" s="70"/>
      <c r="M146" s="233"/>
      <c r="N146" s="45"/>
      <c r="O146" s="45"/>
      <c r="P146" s="45"/>
      <c r="Q146" s="45"/>
      <c r="R146" s="45"/>
      <c r="S146" s="45"/>
      <c r="T146" s="93"/>
      <c r="AT146" s="22" t="s">
        <v>162</v>
      </c>
      <c r="AU146" s="22" t="s">
        <v>83</v>
      </c>
    </row>
    <row r="147" s="1" customFormat="1" ht="16.5" customHeight="1">
      <c r="B147" s="44"/>
      <c r="C147" s="219" t="s">
        <v>267</v>
      </c>
      <c r="D147" s="219" t="s">
        <v>155</v>
      </c>
      <c r="E147" s="220" t="s">
        <v>385</v>
      </c>
      <c r="F147" s="221" t="s">
        <v>386</v>
      </c>
      <c r="G147" s="222" t="s">
        <v>158</v>
      </c>
      <c r="H147" s="223">
        <v>47.600000000000001</v>
      </c>
      <c r="I147" s="224"/>
      <c r="J147" s="225">
        <f>ROUND(I147*H147,2)</f>
        <v>0</v>
      </c>
      <c r="K147" s="221" t="s">
        <v>159</v>
      </c>
      <c r="L147" s="70"/>
      <c r="M147" s="226" t="s">
        <v>21</v>
      </c>
      <c r="N147" s="227" t="s">
        <v>44</v>
      </c>
      <c r="O147" s="45"/>
      <c r="P147" s="228">
        <f>O147*H147</f>
        <v>0</v>
      </c>
      <c r="Q147" s="228">
        <v>0</v>
      </c>
      <c r="R147" s="228">
        <f>Q147*H147</f>
        <v>0</v>
      </c>
      <c r="S147" s="228">
        <v>0</v>
      </c>
      <c r="T147" s="229">
        <f>S147*H147</f>
        <v>0</v>
      </c>
      <c r="AR147" s="22" t="s">
        <v>160</v>
      </c>
      <c r="AT147" s="22" t="s">
        <v>155</v>
      </c>
      <c r="AU147" s="22" t="s">
        <v>83</v>
      </c>
      <c r="AY147" s="22" t="s">
        <v>153</v>
      </c>
      <c r="BE147" s="230">
        <f>IF(N147="základní",J147,0)</f>
        <v>0</v>
      </c>
      <c r="BF147" s="230">
        <f>IF(N147="snížená",J147,0)</f>
        <v>0</v>
      </c>
      <c r="BG147" s="230">
        <f>IF(N147="zákl. přenesená",J147,0)</f>
        <v>0</v>
      </c>
      <c r="BH147" s="230">
        <f>IF(N147="sníž. přenesená",J147,0)</f>
        <v>0</v>
      </c>
      <c r="BI147" s="230">
        <f>IF(N147="nulová",J147,0)</f>
        <v>0</v>
      </c>
      <c r="BJ147" s="22" t="s">
        <v>81</v>
      </c>
      <c r="BK147" s="230">
        <f>ROUND(I147*H147,2)</f>
        <v>0</v>
      </c>
      <c r="BL147" s="22" t="s">
        <v>160</v>
      </c>
      <c r="BM147" s="22" t="s">
        <v>613</v>
      </c>
    </row>
    <row r="148" s="1" customFormat="1">
      <c r="B148" s="44"/>
      <c r="C148" s="72"/>
      <c r="D148" s="231" t="s">
        <v>162</v>
      </c>
      <c r="E148" s="72"/>
      <c r="F148" s="232" t="s">
        <v>388</v>
      </c>
      <c r="G148" s="72"/>
      <c r="H148" s="72"/>
      <c r="I148" s="189"/>
      <c r="J148" s="72"/>
      <c r="K148" s="72"/>
      <c r="L148" s="70"/>
      <c r="M148" s="233"/>
      <c r="N148" s="45"/>
      <c r="O148" s="45"/>
      <c r="P148" s="45"/>
      <c r="Q148" s="45"/>
      <c r="R148" s="45"/>
      <c r="S148" s="45"/>
      <c r="T148" s="93"/>
      <c r="AT148" s="22" t="s">
        <v>162</v>
      </c>
      <c r="AU148" s="22" t="s">
        <v>83</v>
      </c>
    </row>
    <row r="149" s="1" customFormat="1" ht="25.5" customHeight="1">
      <c r="B149" s="44"/>
      <c r="C149" s="219" t="s">
        <v>273</v>
      </c>
      <c r="D149" s="219" t="s">
        <v>155</v>
      </c>
      <c r="E149" s="220" t="s">
        <v>390</v>
      </c>
      <c r="F149" s="221" t="s">
        <v>391</v>
      </c>
      <c r="G149" s="222" t="s">
        <v>158</v>
      </c>
      <c r="H149" s="223">
        <v>90.159999999999997</v>
      </c>
      <c r="I149" s="224"/>
      <c r="J149" s="225">
        <f>ROUND(I149*H149,2)</f>
        <v>0</v>
      </c>
      <c r="K149" s="221" t="s">
        <v>159</v>
      </c>
      <c r="L149" s="70"/>
      <c r="M149" s="226" t="s">
        <v>21</v>
      </c>
      <c r="N149" s="227" t="s">
        <v>44</v>
      </c>
      <c r="O149" s="45"/>
      <c r="P149" s="228">
        <f>O149*H149</f>
        <v>0</v>
      </c>
      <c r="Q149" s="228">
        <v>0</v>
      </c>
      <c r="R149" s="228">
        <f>Q149*H149</f>
        <v>0</v>
      </c>
      <c r="S149" s="228">
        <v>0</v>
      </c>
      <c r="T149" s="229">
        <f>S149*H149</f>
        <v>0</v>
      </c>
      <c r="AR149" s="22" t="s">
        <v>160</v>
      </c>
      <c r="AT149" s="22" t="s">
        <v>155</v>
      </c>
      <c r="AU149" s="22" t="s">
        <v>83</v>
      </c>
      <c r="AY149" s="22" t="s">
        <v>153</v>
      </c>
      <c r="BE149" s="230">
        <f>IF(N149="základní",J149,0)</f>
        <v>0</v>
      </c>
      <c r="BF149" s="230">
        <f>IF(N149="snížená",J149,0)</f>
        <v>0</v>
      </c>
      <c r="BG149" s="230">
        <f>IF(N149="zákl. přenesená",J149,0)</f>
        <v>0</v>
      </c>
      <c r="BH149" s="230">
        <f>IF(N149="sníž. přenesená",J149,0)</f>
        <v>0</v>
      </c>
      <c r="BI149" s="230">
        <f>IF(N149="nulová",J149,0)</f>
        <v>0</v>
      </c>
      <c r="BJ149" s="22" t="s">
        <v>81</v>
      </c>
      <c r="BK149" s="230">
        <f>ROUND(I149*H149,2)</f>
        <v>0</v>
      </c>
      <c r="BL149" s="22" t="s">
        <v>160</v>
      </c>
      <c r="BM149" s="22" t="s">
        <v>614</v>
      </c>
    </row>
    <row r="150" s="1" customFormat="1">
      <c r="B150" s="44"/>
      <c r="C150" s="72"/>
      <c r="D150" s="231" t="s">
        <v>162</v>
      </c>
      <c r="E150" s="72"/>
      <c r="F150" s="232" t="s">
        <v>393</v>
      </c>
      <c r="G150" s="72"/>
      <c r="H150" s="72"/>
      <c r="I150" s="189"/>
      <c r="J150" s="72"/>
      <c r="K150" s="72"/>
      <c r="L150" s="70"/>
      <c r="M150" s="233"/>
      <c r="N150" s="45"/>
      <c r="O150" s="45"/>
      <c r="P150" s="45"/>
      <c r="Q150" s="45"/>
      <c r="R150" s="45"/>
      <c r="S150" s="45"/>
      <c r="T150" s="93"/>
      <c r="AT150" s="22" t="s">
        <v>162</v>
      </c>
      <c r="AU150" s="22" t="s">
        <v>83</v>
      </c>
    </row>
    <row r="151" s="1" customFormat="1" ht="25.5" customHeight="1">
      <c r="B151" s="44"/>
      <c r="C151" s="219" t="s">
        <v>278</v>
      </c>
      <c r="D151" s="219" t="s">
        <v>155</v>
      </c>
      <c r="E151" s="220" t="s">
        <v>400</v>
      </c>
      <c r="F151" s="221" t="s">
        <v>401</v>
      </c>
      <c r="G151" s="222" t="s">
        <v>158</v>
      </c>
      <c r="H151" s="223">
        <v>43.899999999999999</v>
      </c>
      <c r="I151" s="224"/>
      <c r="J151" s="225">
        <f>ROUND(I151*H151,2)</f>
        <v>0</v>
      </c>
      <c r="K151" s="221" t="s">
        <v>159</v>
      </c>
      <c r="L151" s="70"/>
      <c r="M151" s="226" t="s">
        <v>21</v>
      </c>
      <c r="N151" s="227" t="s">
        <v>44</v>
      </c>
      <c r="O151" s="45"/>
      <c r="P151" s="228">
        <f>O151*H151</f>
        <v>0</v>
      </c>
      <c r="Q151" s="228">
        <v>0</v>
      </c>
      <c r="R151" s="228">
        <f>Q151*H151</f>
        <v>0</v>
      </c>
      <c r="S151" s="228">
        <v>0</v>
      </c>
      <c r="T151" s="229">
        <f>S151*H151</f>
        <v>0</v>
      </c>
      <c r="AR151" s="22" t="s">
        <v>160</v>
      </c>
      <c r="AT151" s="22" t="s">
        <v>155</v>
      </c>
      <c r="AU151" s="22" t="s">
        <v>83</v>
      </c>
      <c r="AY151" s="22" t="s">
        <v>153</v>
      </c>
      <c r="BE151" s="230">
        <f>IF(N151="základní",J151,0)</f>
        <v>0</v>
      </c>
      <c r="BF151" s="230">
        <f>IF(N151="snížená",J151,0)</f>
        <v>0</v>
      </c>
      <c r="BG151" s="230">
        <f>IF(N151="zákl. přenesená",J151,0)</f>
        <v>0</v>
      </c>
      <c r="BH151" s="230">
        <f>IF(N151="sníž. přenesená",J151,0)</f>
        <v>0</v>
      </c>
      <c r="BI151" s="230">
        <f>IF(N151="nulová",J151,0)</f>
        <v>0</v>
      </c>
      <c r="BJ151" s="22" t="s">
        <v>81</v>
      </c>
      <c r="BK151" s="230">
        <f>ROUND(I151*H151,2)</f>
        <v>0</v>
      </c>
      <c r="BL151" s="22" t="s">
        <v>160</v>
      </c>
      <c r="BM151" s="22" t="s">
        <v>615</v>
      </c>
    </row>
    <row r="152" s="1" customFormat="1">
      <c r="B152" s="44"/>
      <c r="C152" s="72"/>
      <c r="D152" s="231" t="s">
        <v>162</v>
      </c>
      <c r="E152" s="72"/>
      <c r="F152" s="232" t="s">
        <v>403</v>
      </c>
      <c r="G152" s="72"/>
      <c r="H152" s="72"/>
      <c r="I152" s="189"/>
      <c r="J152" s="72"/>
      <c r="K152" s="72"/>
      <c r="L152" s="70"/>
      <c r="M152" s="233"/>
      <c r="N152" s="45"/>
      <c r="O152" s="45"/>
      <c r="P152" s="45"/>
      <c r="Q152" s="45"/>
      <c r="R152" s="45"/>
      <c r="S152" s="45"/>
      <c r="T152" s="93"/>
      <c r="AT152" s="22" t="s">
        <v>162</v>
      </c>
      <c r="AU152" s="22" t="s">
        <v>83</v>
      </c>
    </row>
    <row r="153" s="1" customFormat="1" ht="25.5" customHeight="1">
      <c r="B153" s="44"/>
      <c r="C153" s="219" t="s">
        <v>283</v>
      </c>
      <c r="D153" s="219" t="s">
        <v>155</v>
      </c>
      <c r="E153" s="220" t="s">
        <v>405</v>
      </c>
      <c r="F153" s="221" t="s">
        <v>406</v>
      </c>
      <c r="G153" s="222" t="s">
        <v>158</v>
      </c>
      <c r="H153" s="223">
        <v>45.460000000000001</v>
      </c>
      <c r="I153" s="224"/>
      <c r="J153" s="225">
        <f>ROUND(I153*H153,2)</f>
        <v>0</v>
      </c>
      <c r="K153" s="221" t="s">
        <v>159</v>
      </c>
      <c r="L153" s="70"/>
      <c r="M153" s="226" t="s">
        <v>21</v>
      </c>
      <c r="N153" s="227" t="s">
        <v>44</v>
      </c>
      <c r="O153" s="45"/>
      <c r="P153" s="228">
        <f>O153*H153</f>
        <v>0</v>
      </c>
      <c r="Q153" s="228">
        <v>0</v>
      </c>
      <c r="R153" s="228">
        <f>Q153*H153</f>
        <v>0</v>
      </c>
      <c r="S153" s="228">
        <v>0</v>
      </c>
      <c r="T153" s="229">
        <f>S153*H153</f>
        <v>0</v>
      </c>
      <c r="AR153" s="22" t="s">
        <v>160</v>
      </c>
      <c r="AT153" s="22" t="s">
        <v>155</v>
      </c>
      <c r="AU153" s="22" t="s">
        <v>83</v>
      </c>
      <c r="AY153" s="22" t="s">
        <v>153</v>
      </c>
      <c r="BE153" s="230">
        <f>IF(N153="základní",J153,0)</f>
        <v>0</v>
      </c>
      <c r="BF153" s="230">
        <f>IF(N153="snížená",J153,0)</f>
        <v>0</v>
      </c>
      <c r="BG153" s="230">
        <f>IF(N153="zákl. přenesená",J153,0)</f>
        <v>0</v>
      </c>
      <c r="BH153" s="230">
        <f>IF(N153="sníž. přenesená",J153,0)</f>
        <v>0</v>
      </c>
      <c r="BI153" s="230">
        <f>IF(N153="nulová",J153,0)</f>
        <v>0</v>
      </c>
      <c r="BJ153" s="22" t="s">
        <v>81</v>
      </c>
      <c r="BK153" s="230">
        <f>ROUND(I153*H153,2)</f>
        <v>0</v>
      </c>
      <c r="BL153" s="22" t="s">
        <v>160</v>
      </c>
      <c r="BM153" s="22" t="s">
        <v>616</v>
      </c>
    </row>
    <row r="154" s="1" customFormat="1">
      <c r="B154" s="44"/>
      <c r="C154" s="72"/>
      <c r="D154" s="231" t="s">
        <v>162</v>
      </c>
      <c r="E154" s="72"/>
      <c r="F154" s="232" t="s">
        <v>408</v>
      </c>
      <c r="G154" s="72"/>
      <c r="H154" s="72"/>
      <c r="I154" s="189"/>
      <c r="J154" s="72"/>
      <c r="K154" s="72"/>
      <c r="L154" s="70"/>
      <c r="M154" s="233"/>
      <c r="N154" s="45"/>
      <c r="O154" s="45"/>
      <c r="P154" s="45"/>
      <c r="Q154" s="45"/>
      <c r="R154" s="45"/>
      <c r="S154" s="45"/>
      <c r="T154" s="93"/>
      <c r="AT154" s="22" t="s">
        <v>162</v>
      </c>
      <c r="AU154" s="22" t="s">
        <v>83</v>
      </c>
    </row>
    <row r="155" s="11" customFormat="1">
      <c r="B155" s="234"/>
      <c r="C155" s="235"/>
      <c r="D155" s="231" t="s">
        <v>181</v>
      </c>
      <c r="E155" s="236" t="s">
        <v>21</v>
      </c>
      <c r="F155" s="237" t="s">
        <v>617</v>
      </c>
      <c r="G155" s="235"/>
      <c r="H155" s="238">
        <v>45.460000000000001</v>
      </c>
      <c r="I155" s="239"/>
      <c r="J155" s="235"/>
      <c r="K155" s="235"/>
      <c r="L155" s="240"/>
      <c r="M155" s="241"/>
      <c r="N155" s="242"/>
      <c r="O155" s="242"/>
      <c r="P155" s="242"/>
      <c r="Q155" s="242"/>
      <c r="R155" s="242"/>
      <c r="S155" s="242"/>
      <c r="T155" s="243"/>
      <c r="AT155" s="244" t="s">
        <v>181</v>
      </c>
      <c r="AU155" s="244" t="s">
        <v>83</v>
      </c>
      <c r="AV155" s="11" t="s">
        <v>83</v>
      </c>
      <c r="AW155" s="11" t="s">
        <v>37</v>
      </c>
      <c r="AX155" s="11" t="s">
        <v>73</v>
      </c>
      <c r="AY155" s="244" t="s">
        <v>153</v>
      </c>
    </row>
    <row r="156" s="12" customFormat="1">
      <c r="B156" s="245"/>
      <c r="C156" s="246"/>
      <c r="D156" s="231" t="s">
        <v>181</v>
      </c>
      <c r="E156" s="247" t="s">
        <v>21</v>
      </c>
      <c r="F156" s="248" t="s">
        <v>183</v>
      </c>
      <c r="G156" s="246"/>
      <c r="H156" s="249">
        <v>45.460000000000001</v>
      </c>
      <c r="I156" s="250"/>
      <c r="J156" s="246"/>
      <c r="K156" s="246"/>
      <c r="L156" s="251"/>
      <c r="M156" s="252"/>
      <c r="N156" s="253"/>
      <c r="O156" s="253"/>
      <c r="P156" s="253"/>
      <c r="Q156" s="253"/>
      <c r="R156" s="253"/>
      <c r="S156" s="253"/>
      <c r="T156" s="254"/>
      <c r="AT156" s="255" t="s">
        <v>181</v>
      </c>
      <c r="AU156" s="255" t="s">
        <v>83</v>
      </c>
      <c r="AV156" s="12" t="s">
        <v>160</v>
      </c>
      <c r="AW156" s="12" t="s">
        <v>37</v>
      </c>
      <c r="AX156" s="12" t="s">
        <v>81</v>
      </c>
      <c r="AY156" s="255" t="s">
        <v>153</v>
      </c>
    </row>
    <row r="157" s="10" customFormat="1" ht="29.88" customHeight="1">
      <c r="B157" s="203"/>
      <c r="C157" s="204"/>
      <c r="D157" s="205" t="s">
        <v>72</v>
      </c>
      <c r="E157" s="217" t="s">
        <v>202</v>
      </c>
      <c r="F157" s="217" t="s">
        <v>426</v>
      </c>
      <c r="G157" s="204"/>
      <c r="H157" s="204"/>
      <c r="I157" s="207"/>
      <c r="J157" s="218">
        <f>BK157</f>
        <v>0</v>
      </c>
      <c r="K157" s="204"/>
      <c r="L157" s="209"/>
      <c r="M157" s="210"/>
      <c r="N157" s="211"/>
      <c r="O157" s="211"/>
      <c r="P157" s="212">
        <f>SUM(P158:P168)</f>
        <v>0</v>
      </c>
      <c r="Q157" s="211"/>
      <c r="R157" s="212">
        <f>SUM(R158:R168)</f>
        <v>0.0065012000000000004</v>
      </c>
      <c r="S157" s="211"/>
      <c r="T157" s="213">
        <f>SUM(T158:T168)</f>
        <v>0</v>
      </c>
      <c r="AR157" s="214" t="s">
        <v>81</v>
      </c>
      <c r="AT157" s="215" t="s">
        <v>72</v>
      </c>
      <c r="AU157" s="215" t="s">
        <v>81</v>
      </c>
      <c r="AY157" s="214" t="s">
        <v>153</v>
      </c>
      <c r="BK157" s="216">
        <f>SUM(BK158:BK168)</f>
        <v>0</v>
      </c>
    </row>
    <row r="158" s="1" customFormat="1" ht="25.5" customHeight="1">
      <c r="B158" s="44"/>
      <c r="C158" s="219" t="s">
        <v>289</v>
      </c>
      <c r="D158" s="219" t="s">
        <v>155</v>
      </c>
      <c r="E158" s="220" t="s">
        <v>432</v>
      </c>
      <c r="F158" s="221" t="s">
        <v>433</v>
      </c>
      <c r="G158" s="222" t="s">
        <v>170</v>
      </c>
      <c r="H158" s="223">
        <v>2</v>
      </c>
      <c r="I158" s="224"/>
      <c r="J158" s="225">
        <f>ROUND(I158*H158,2)</f>
        <v>0</v>
      </c>
      <c r="K158" s="221" t="s">
        <v>159</v>
      </c>
      <c r="L158" s="70"/>
      <c r="M158" s="226" t="s">
        <v>21</v>
      </c>
      <c r="N158" s="227" t="s">
        <v>44</v>
      </c>
      <c r="O158" s="45"/>
      <c r="P158" s="228">
        <f>O158*H158</f>
        <v>0</v>
      </c>
      <c r="Q158" s="228">
        <v>0</v>
      </c>
      <c r="R158" s="228">
        <f>Q158*H158</f>
        <v>0</v>
      </c>
      <c r="S158" s="228">
        <v>0</v>
      </c>
      <c r="T158" s="229">
        <f>S158*H158</f>
        <v>0</v>
      </c>
      <c r="AR158" s="22" t="s">
        <v>160</v>
      </c>
      <c r="AT158" s="22" t="s">
        <v>155</v>
      </c>
      <c r="AU158" s="22" t="s">
        <v>83</v>
      </c>
      <c r="AY158" s="22" t="s">
        <v>153</v>
      </c>
      <c r="BE158" s="230">
        <f>IF(N158="základní",J158,0)</f>
        <v>0</v>
      </c>
      <c r="BF158" s="230">
        <f>IF(N158="snížená",J158,0)</f>
        <v>0</v>
      </c>
      <c r="BG158" s="230">
        <f>IF(N158="zákl. přenesená",J158,0)</f>
        <v>0</v>
      </c>
      <c r="BH158" s="230">
        <f>IF(N158="sníž. přenesená",J158,0)</f>
        <v>0</v>
      </c>
      <c r="BI158" s="230">
        <f>IF(N158="nulová",J158,0)</f>
        <v>0</v>
      </c>
      <c r="BJ158" s="22" t="s">
        <v>81</v>
      </c>
      <c r="BK158" s="230">
        <f>ROUND(I158*H158,2)</f>
        <v>0</v>
      </c>
      <c r="BL158" s="22" t="s">
        <v>160</v>
      </c>
      <c r="BM158" s="22" t="s">
        <v>618</v>
      </c>
    </row>
    <row r="159" s="1" customFormat="1">
      <c r="B159" s="44"/>
      <c r="C159" s="72"/>
      <c r="D159" s="231" t="s">
        <v>162</v>
      </c>
      <c r="E159" s="72"/>
      <c r="F159" s="232" t="s">
        <v>435</v>
      </c>
      <c r="G159" s="72"/>
      <c r="H159" s="72"/>
      <c r="I159" s="189"/>
      <c r="J159" s="72"/>
      <c r="K159" s="72"/>
      <c r="L159" s="70"/>
      <c r="M159" s="233"/>
      <c r="N159" s="45"/>
      <c r="O159" s="45"/>
      <c r="P159" s="45"/>
      <c r="Q159" s="45"/>
      <c r="R159" s="45"/>
      <c r="S159" s="45"/>
      <c r="T159" s="93"/>
      <c r="AT159" s="22" t="s">
        <v>162</v>
      </c>
      <c r="AU159" s="22" t="s">
        <v>83</v>
      </c>
    </row>
    <row r="160" s="1" customFormat="1" ht="16.5" customHeight="1">
      <c r="B160" s="44"/>
      <c r="C160" s="256" t="s">
        <v>294</v>
      </c>
      <c r="D160" s="256" t="s">
        <v>230</v>
      </c>
      <c r="E160" s="257" t="s">
        <v>437</v>
      </c>
      <c r="F160" s="258" t="s">
        <v>438</v>
      </c>
      <c r="G160" s="259" t="s">
        <v>170</v>
      </c>
      <c r="H160" s="260">
        <v>2</v>
      </c>
      <c r="I160" s="261"/>
      <c r="J160" s="262">
        <f>ROUND(I160*H160,2)</f>
        <v>0</v>
      </c>
      <c r="K160" s="258" t="s">
        <v>159</v>
      </c>
      <c r="L160" s="263"/>
      <c r="M160" s="264" t="s">
        <v>21</v>
      </c>
      <c r="N160" s="265" t="s">
        <v>44</v>
      </c>
      <c r="O160" s="45"/>
      <c r="P160" s="228">
        <f>O160*H160</f>
        <v>0</v>
      </c>
      <c r="Q160" s="228">
        <v>0.0022000000000000001</v>
      </c>
      <c r="R160" s="228">
        <f>Q160*H160</f>
        <v>0.0044000000000000003</v>
      </c>
      <c r="S160" s="228">
        <v>0</v>
      </c>
      <c r="T160" s="229">
        <f>S160*H160</f>
        <v>0</v>
      </c>
      <c r="AR160" s="22" t="s">
        <v>196</v>
      </c>
      <c r="AT160" s="22" t="s">
        <v>230</v>
      </c>
      <c r="AU160" s="22" t="s">
        <v>83</v>
      </c>
      <c r="AY160" s="22" t="s">
        <v>153</v>
      </c>
      <c r="BE160" s="230">
        <f>IF(N160="základní",J160,0)</f>
        <v>0</v>
      </c>
      <c r="BF160" s="230">
        <f>IF(N160="snížená",J160,0)</f>
        <v>0</v>
      </c>
      <c r="BG160" s="230">
        <f>IF(N160="zákl. přenesená",J160,0)</f>
        <v>0</v>
      </c>
      <c r="BH160" s="230">
        <f>IF(N160="sníž. přenesená",J160,0)</f>
        <v>0</v>
      </c>
      <c r="BI160" s="230">
        <f>IF(N160="nulová",J160,0)</f>
        <v>0</v>
      </c>
      <c r="BJ160" s="22" t="s">
        <v>81</v>
      </c>
      <c r="BK160" s="230">
        <f>ROUND(I160*H160,2)</f>
        <v>0</v>
      </c>
      <c r="BL160" s="22" t="s">
        <v>160</v>
      </c>
      <c r="BM160" s="22" t="s">
        <v>619</v>
      </c>
    </row>
    <row r="161" s="1" customFormat="1" ht="16.5" customHeight="1">
      <c r="B161" s="44"/>
      <c r="C161" s="219" t="s">
        <v>299</v>
      </c>
      <c r="D161" s="219" t="s">
        <v>155</v>
      </c>
      <c r="E161" s="220" t="s">
        <v>454</v>
      </c>
      <c r="F161" s="221" t="s">
        <v>455</v>
      </c>
      <c r="G161" s="222" t="s">
        <v>256</v>
      </c>
      <c r="H161" s="223">
        <v>15</v>
      </c>
      <c r="I161" s="224"/>
      <c r="J161" s="225">
        <f>ROUND(I161*H161,2)</f>
        <v>0</v>
      </c>
      <c r="K161" s="221" t="s">
        <v>21</v>
      </c>
      <c r="L161" s="70"/>
      <c r="M161" s="226" t="s">
        <v>21</v>
      </c>
      <c r="N161" s="227" t="s">
        <v>44</v>
      </c>
      <c r="O161" s="45"/>
      <c r="P161" s="228">
        <f>O161*H161</f>
        <v>0</v>
      </c>
      <c r="Q161" s="228">
        <v>1.0000000000000001E-05</v>
      </c>
      <c r="R161" s="228">
        <f>Q161*H161</f>
        <v>0.00015000000000000001</v>
      </c>
      <c r="S161" s="228">
        <v>0</v>
      </c>
      <c r="T161" s="229">
        <f>S161*H161</f>
        <v>0</v>
      </c>
      <c r="AR161" s="22" t="s">
        <v>160</v>
      </c>
      <c r="AT161" s="22" t="s">
        <v>155</v>
      </c>
      <c r="AU161" s="22" t="s">
        <v>83</v>
      </c>
      <c r="AY161" s="22" t="s">
        <v>153</v>
      </c>
      <c r="BE161" s="230">
        <f>IF(N161="základní",J161,0)</f>
        <v>0</v>
      </c>
      <c r="BF161" s="230">
        <f>IF(N161="snížená",J161,0)</f>
        <v>0</v>
      </c>
      <c r="BG161" s="230">
        <f>IF(N161="zákl. přenesená",J161,0)</f>
        <v>0</v>
      </c>
      <c r="BH161" s="230">
        <f>IF(N161="sníž. přenesená",J161,0)</f>
        <v>0</v>
      </c>
      <c r="BI161" s="230">
        <f>IF(N161="nulová",J161,0)</f>
        <v>0</v>
      </c>
      <c r="BJ161" s="22" t="s">
        <v>81</v>
      </c>
      <c r="BK161" s="230">
        <f>ROUND(I161*H161,2)</f>
        <v>0</v>
      </c>
      <c r="BL161" s="22" t="s">
        <v>160</v>
      </c>
      <c r="BM161" s="22" t="s">
        <v>620</v>
      </c>
    </row>
    <row r="162" s="11" customFormat="1">
      <c r="B162" s="234"/>
      <c r="C162" s="235"/>
      <c r="D162" s="231" t="s">
        <v>181</v>
      </c>
      <c r="E162" s="236" t="s">
        <v>21</v>
      </c>
      <c r="F162" s="237" t="s">
        <v>621</v>
      </c>
      <c r="G162" s="235"/>
      <c r="H162" s="238">
        <v>15</v>
      </c>
      <c r="I162" s="239"/>
      <c r="J162" s="235"/>
      <c r="K162" s="235"/>
      <c r="L162" s="240"/>
      <c r="M162" s="241"/>
      <c r="N162" s="242"/>
      <c r="O162" s="242"/>
      <c r="P162" s="242"/>
      <c r="Q162" s="242"/>
      <c r="R162" s="242"/>
      <c r="S162" s="242"/>
      <c r="T162" s="243"/>
      <c r="AT162" s="244" t="s">
        <v>181</v>
      </c>
      <c r="AU162" s="244" t="s">
        <v>83</v>
      </c>
      <c r="AV162" s="11" t="s">
        <v>83</v>
      </c>
      <c r="AW162" s="11" t="s">
        <v>37</v>
      </c>
      <c r="AX162" s="11" t="s">
        <v>73</v>
      </c>
      <c r="AY162" s="244" t="s">
        <v>153</v>
      </c>
    </row>
    <row r="163" s="12" customFormat="1">
      <c r="B163" s="245"/>
      <c r="C163" s="246"/>
      <c r="D163" s="231" t="s">
        <v>181</v>
      </c>
      <c r="E163" s="247" t="s">
        <v>21</v>
      </c>
      <c r="F163" s="248" t="s">
        <v>183</v>
      </c>
      <c r="G163" s="246"/>
      <c r="H163" s="249">
        <v>15</v>
      </c>
      <c r="I163" s="250"/>
      <c r="J163" s="246"/>
      <c r="K163" s="246"/>
      <c r="L163" s="251"/>
      <c r="M163" s="252"/>
      <c r="N163" s="253"/>
      <c r="O163" s="253"/>
      <c r="P163" s="253"/>
      <c r="Q163" s="253"/>
      <c r="R163" s="253"/>
      <c r="S163" s="253"/>
      <c r="T163" s="254"/>
      <c r="AT163" s="255" t="s">
        <v>181</v>
      </c>
      <c r="AU163" s="255" t="s">
        <v>83</v>
      </c>
      <c r="AV163" s="12" t="s">
        <v>160</v>
      </c>
      <c r="AW163" s="12" t="s">
        <v>37</v>
      </c>
      <c r="AX163" s="12" t="s">
        <v>81</v>
      </c>
      <c r="AY163" s="255" t="s">
        <v>153</v>
      </c>
    </row>
    <row r="164" s="1" customFormat="1" ht="25.5" customHeight="1">
      <c r="B164" s="44"/>
      <c r="C164" s="219" t="s">
        <v>305</v>
      </c>
      <c r="D164" s="219" t="s">
        <v>155</v>
      </c>
      <c r="E164" s="220" t="s">
        <v>460</v>
      </c>
      <c r="F164" s="221" t="s">
        <v>461</v>
      </c>
      <c r="G164" s="222" t="s">
        <v>256</v>
      </c>
      <c r="H164" s="223">
        <v>5.4199999999999999</v>
      </c>
      <c r="I164" s="224"/>
      <c r="J164" s="225">
        <f>ROUND(I164*H164,2)</f>
        <v>0</v>
      </c>
      <c r="K164" s="221" t="s">
        <v>159</v>
      </c>
      <c r="L164" s="70"/>
      <c r="M164" s="226" t="s">
        <v>21</v>
      </c>
      <c r="N164" s="227" t="s">
        <v>44</v>
      </c>
      <c r="O164" s="45"/>
      <c r="P164" s="228">
        <f>O164*H164</f>
        <v>0</v>
      </c>
      <c r="Q164" s="228">
        <v>0</v>
      </c>
      <c r="R164" s="228">
        <f>Q164*H164</f>
        <v>0</v>
      </c>
      <c r="S164" s="228">
        <v>0</v>
      </c>
      <c r="T164" s="229">
        <f>S164*H164</f>
        <v>0</v>
      </c>
      <c r="AR164" s="22" t="s">
        <v>160</v>
      </c>
      <c r="AT164" s="22" t="s">
        <v>155</v>
      </c>
      <c r="AU164" s="22" t="s">
        <v>83</v>
      </c>
      <c r="AY164" s="22" t="s">
        <v>153</v>
      </c>
      <c r="BE164" s="230">
        <f>IF(N164="základní",J164,0)</f>
        <v>0</v>
      </c>
      <c r="BF164" s="230">
        <f>IF(N164="snížená",J164,0)</f>
        <v>0</v>
      </c>
      <c r="BG164" s="230">
        <f>IF(N164="zákl. přenesená",J164,0)</f>
        <v>0</v>
      </c>
      <c r="BH164" s="230">
        <f>IF(N164="sníž. přenesená",J164,0)</f>
        <v>0</v>
      </c>
      <c r="BI164" s="230">
        <f>IF(N164="nulová",J164,0)</f>
        <v>0</v>
      </c>
      <c r="BJ164" s="22" t="s">
        <v>81</v>
      </c>
      <c r="BK164" s="230">
        <f>ROUND(I164*H164,2)</f>
        <v>0</v>
      </c>
      <c r="BL164" s="22" t="s">
        <v>160</v>
      </c>
      <c r="BM164" s="22" t="s">
        <v>622</v>
      </c>
    </row>
    <row r="165" s="1" customFormat="1">
      <c r="B165" s="44"/>
      <c r="C165" s="72"/>
      <c r="D165" s="231" t="s">
        <v>162</v>
      </c>
      <c r="E165" s="72"/>
      <c r="F165" s="232" t="s">
        <v>463</v>
      </c>
      <c r="G165" s="72"/>
      <c r="H165" s="72"/>
      <c r="I165" s="189"/>
      <c r="J165" s="72"/>
      <c r="K165" s="72"/>
      <c r="L165" s="70"/>
      <c r="M165" s="233"/>
      <c r="N165" s="45"/>
      <c r="O165" s="45"/>
      <c r="P165" s="45"/>
      <c r="Q165" s="45"/>
      <c r="R165" s="45"/>
      <c r="S165" s="45"/>
      <c r="T165" s="93"/>
      <c r="AT165" s="22" t="s">
        <v>162</v>
      </c>
      <c r="AU165" s="22" t="s">
        <v>83</v>
      </c>
    </row>
    <row r="166" s="1" customFormat="1" ht="38.25" customHeight="1">
      <c r="B166" s="44"/>
      <c r="C166" s="219" t="s">
        <v>312</v>
      </c>
      <c r="D166" s="219" t="s">
        <v>155</v>
      </c>
      <c r="E166" s="220" t="s">
        <v>465</v>
      </c>
      <c r="F166" s="221" t="s">
        <v>466</v>
      </c>
      <c r="G166" s="222" t="s">
        <v>256</v>
      </c>
      <c r="H166" s="223">
        <v>5.4199999999999999</v>
      </c>
      <c r="I166" s="224"/>
      <c r="J166" s="225">
        <f>ROUND(I166*H166,2)</f>
        <v>0</v>
      </c>
      <c r="K166" s="221" t="s">
        <v>159</v>
      </c>
      <c r="L166" s="70"/>
      <c r="M166" s="226" t="s">
        <v>21</v>
      </c>
      <c r="N166" s="227" t="s">
        <v>44</v>
      </c>
      <c r="O166" s="45"/>
      <c r="P166" s="228">
        <f>O166*H166</f>
        <v>0</v>
      </c>
      <c r="Q166" s="228">
        <v>0.00034000000000000002</v>
      </c>
      <c r="R166" s="228">
        <f>Q166*H166</f>
        <v>0.0018428000000000001</v>
      </c>
      <c r="S166" s="228">
        <v>0</v>
      </c>
      <c r="T166" s="229">
        <f>S166*H166</f>
        <v>0</v>
      </c>
      <c r="AR166" s="22" t="s">
        <v>160</v>
      </c>
      <c r="AT166" s="22" t="s">
        <v>155</v>
      </c>
      <c r="AU166" s="22" t="s">
        <v>83</v>
      </c>
      <c r="AY166" s="22" t="s">
        <v>153</v>
      </c>
      <c r="BE166" s="230">
        <f>IF(N166="základní",J166,0)</f>
        <v>0</v>
      </c>
      <c r="BF166" s="230">
        <f>IF(N166="snížená",J166,0)</f>
        <v>0</v>
      </c>
      <c r="BG166" s="230">
        <f>IF(N166="zákl. přenesená",J166,0)</f>
        <v>0</v>
      </c>
      <c r="BH166" s="230">
        <f>IF(N166="sníž. přenesená",J166,0)</f>
        <v>0</v>
      </c>
      <c r="BI166" s="230">
        <f>IF(N166="nulová",J166,0)</f>
        <v>0</v>
      </c>
      <c r="BJ166" s="22" t="s">
        <v>81</v>
      </c>
      <c r="BK166" s="230">
        <f>ROUND(I166*H166,2)</f>
        <v>0</v>
      </c>
      <c r="BL166" s="22" t="s">
        <v>160</v>
      </c>
      <c r="BM166" s="22" t="s">
        <v>623</v>
      </c>
    </row>
    <row r="167" s="1" customFormat="1">
      <c r="B167" s="44"/>
      <c r="C167" s="72"/>
      <c r="D167" s="231" t="s">
        <v>162</v>
      </c>
      <c r="E167" s="72"/>
      <c r="F167" s="232" t="s">
        <v>463</v>
      </c>
      <c r="G167" s="72"/>
      <c r="H167" s="72"/>
      <c r="I167" s="189"/>
      <c r="J167" s="72"/>
      <c r="K167" s="72"/>
      <c r="L167" s="70"/>
      <c r="M167" s="233"/>
      <c r="N167" s="45"/>
      <c r="O167" s="45"/>
      <c r="P167" s="45"/>
      <c r="Q167" s="45"/>
      <c r="R167" s="45"/>
      <c r="S167" s="45"/>
      <c r="T167" s="93"/>
      <c r="AT167" s="22" t="s">
        <v>162</v>
      </c>
      <c r="AU167" s="22" t="s">
        <v>83</v>
      </c>
    </row>
    <row r="168" s="1" customFormat="1" ht="25.5" customHeight="1">
      <c r="B168" s="44"/>
      <c r="C168" s="219" t="s">
        <v>318</v>
      </c>
      <c r="D168" s="219" t="s">
        <v>155</v>
      </c>
      <c r="E168" s="220" t="s">
        <v>494</v>
      </c>
      <c r="F168" s="221" t="s">
        <v>495</v>
      </c>
      <c r="G168" s="222" t="s">
        <v>256</v>
      </c>
      <c r="H168" s="223">
        <v>5.4199999999999999</v>
      </c>
      <c r="I168" s="224"/>
      <c r="J168" s="225">
        <f>ROUND(I168*H168,2)</f>
        <v>0</v>
      </c>
      <c r="K168" s="221" t="s">
        <v>159</v>
      </c>
      <c r="L168" s="70"/>
      <c r="M168" s="226" t="s">
        <v>21</v>
      </c>
      <c r="N168" s="227" t="s">
        <v>44</v>
      </c>
      <c r="O168" s="45"/>
      <c r="P168" s="228">
        <f>O168*H168</f>
        <v>0</v>
      </c>
      <c r="Q168" s="228">
        <v>2.0000000000000002E-05</v>
      </c>
      <c r="R168" s="228">
        <f>Q168*H168</f>
        <v>0.00010840000000000001</v>
      </c>
      <c r="S168" s="228">
        <v>0</v>
      </c>
      <c r="T168" s="229">
        <f>S168*H168</f>
        <v>0</v>
      </c>
      <c r="AR168" s="22" t="s">
        <v>160</v>
      </c>
      <c r="AT168" s="22" t="s">
        <v>155</v>
      </c>
      <c r="AU168" s="22" t="s">
        <v>83</v>
      </c>
      <c r="AY168" s="22" t="s">
        <v>153</v>
      </c>
      <c r="BE168" s="230">
        <f>IF(N168="základní",J168,0)</f>
        <v>0</v>
      </c>
      <c r="BF168" s="230">
        <f>IF(N168="snížená",J168,0)</f>
        <v>0</v>
      </c>
      <c r="BG168" s="230">
        <f>IF(N168="zákl. přenesená",J168,0)</f>
        <v>0</v>
      </c>
      <c r="BH168" s="230">
        <f>IF(N168="sníž. přenesená",J168,0)</f>
        <v>0</v>
      </c>
      <c r="BI168" s="230">
        <f>IF(N168="nulová",J168,0)</f>
        <v>0</v>
      </c>
      <c r="BJ168" s="22" t="s">
        <v>81</v>
      </c>
      <c r="BK168" s="230">
        <f>ROUND(I168*H168,2)</f>
        <v>0</v>
      </c>
      <c r="BL168" s="22" t="s">
        <v>160</v>
      </c>
      <c r="BM168" s="22" t="s">
        <v>624</v>
      </c>
    </row>
    <row r="169" s="10" customFormat="1" ht="29.88" customHeight="1">
      <c r="B169" s="203"/>
      <c r="C169" s="204"/>
      <c r="D169" s="205" t="s">
        <v>72</v>
      </c>
      <c r="E169" s="217" t="s">
        <v>512</v>
      </c>
      <c r="F169" s="217" t="s">
        <v>513</v>
      </c>
      <c r="G169" s="204"/>
      <c r="H169" s="204"/>
      <c r="I169" s="207"/>
      <c r="J169" s="218">
        <f>BK169</f>
        <v>0</v>
      </c>
      <c r="K169" s="204"/>
      <c r="L169" s="209"/>
      <c r="M169" s="210"/>
      <c r="N169" s="211"/>
      <c r="O169" s="211"/>
      <c r="P169" s="212">
        <f>SUM(P170:P183)</f>
        <v>0</v>
      </c>
      <c r="Q169" s="211"/>
      <c r="R169" s="212">
        <f>SUM(R170:R183)</f>
        <v>0</v>
      </c>
      <c r="S169" s="211"/>
      <c r="T169" s="213">
        <f>SUM(T170:T183)</f>
        <v>0</v>
      </c>
      <c r="AR169" s="214" t="s">
        <v>81</v>
      </c>
      <c r="AT169" s="215" t="s">
        <v>72</v>
      </c>
      <c r="AU169" s="215" t="s">
        <v>81</v>
      </c>
      <c r="AY169" s="214" t="s">
        <v>153</v>
      </c>
      <c r="BK169" s="216">
        <f>SUM(BK170:BK183)</f>
        <v>0</v>
      </c>
    </row>
    <row r="170" s="1" customFormat="1" ht="25.5" customHeight="1">
      <c r="B170" s="44"/>
      <c r="C170" s="219" t="s">
        <v>323</v>
      </c>
      <c r="D170" s="219" t="s">
        <v>155</v>
      </c>
      <c r="E170" s="220" t="s">
        <v>515</v>
      </c>
      <c r="F170" s="221" t="s">
        <v>516</v>
      </c>
      <c r="G170" s="222" t="s">
        <v>233</v>
      </c>
      <c r="H170" s="223">
        <v>51.067</v>
      </c>
      <c r="I170" s="224"/>
      <c r="J170" s="225">
        <f>ROUND(I170*H170,2)</f>
        <v>0</v>
      </c>
      <c r="K170" s="221" t="s">
        <v>159</v>
      </c>
      <c r="L170" s="70"/>
      <c r="M170" s="226" t="s">
        <v>21</v>
      </c>
      <c r="N170" s="227" t="s">
        <v>44</v>
      </c>
      <c r="O170" s="45"/>
      <c r="P170" s="228">
        <f>O170*H170</f>
        <v>0</v>
      </c>
      <c r="Q170" s="228">
        <v>0</v>
      </c>
      <c r="R170" s="228">
        <f>Q170*H170</f>
        <v>0</v>
      </c>
      <c r="S170" s="228">
        <v>0</v>
      </c>
      <c r="T170" s="229">
        <f>S170*H170</f>
        <v>0</v>
      </c>
      <c r="AR170" s="22" t="s">
        <v>160</v>
      </c>
      <c r="AT170" s="22" t="s">
        <v>155</v>
      </c>
      <c r="AU170" s="22" t="s">
        <v>83</v>
      </c>
      <c r="AY170" s="22" t="s">
        <v>153</v>
      </c>
      <c r="BE170" s="230">
        <f>IF(N170="základní",J170,0)</f>
        <v>0</v>
      </c>
      <c r="BF170" s="230">
        <f>IF(N170="snížená",J170,0)</f>
        <v>0</v>
      </c>
      <c r="BG170" s="230">
        <f>IF(N170="zákl. přenesená",J170,0)</f>
        <v>0</v>
      </c>
      <c r="BH170" s="230">
        <f>IF(N170="sníž. přenesená",J170,0)</f>
        <v>0</v>
      </c>
      <c r="BI170" s="230">
        <f>IF(N170="nulová",J170,0)</f>
        <v>0</v>
      </c>
      <c r="BJ170" s="22" t="s">
        <v>81</v>
      </c>
      <c r="BK170" s="230">
        <f>ROUND(I170*H170,2)</f>
        <v>0</v>
      </c>
      <c r="BL170" s="22" t="s">
        <v>160</v>
      </c>
      <c r="BM170" s="22" t="s">
        <v>625</v>
      </c>
    </row>
    <row r="171" s="1" customFormat="1" ht="25.5" customHeight="1">
      <c r="B171" s="44"/>
      <c r="C171" s="219" t="s">
        <v>327</v>
      </c>
      <c r="D171" s="219" t="s">
        <v>155</v>
      </c>
      <c r="E171" s="220" t="s">
        <v>519</v>
      </c>
      <c r="F171" s="221" t="s">
        <v>520</v>
      </c>
      <c r="G171" s="222" t="s">
        <v>233</v>
      </c>
      <c r="H171" s="223">
        <v>970.27300000000002</v>
      </c>
      <c r="I171" s="224"/>
      <c r="J171" s="225">
        <f>ROUND(I171*H171,2)</f>
        <v>0</v>
      </c>
      <c r="K171" s="221" t="s">
        <v>159</v>
      </c>
      <c r="L171" s="70"/>
      <c r="M171" s="226" t="s">
        <v>21</v>
      </c>
      <c r="N171" s="227" t="s">
        <v>44</v>
      </c>
      <c r="O171" s="45"/>
      <c r="P171" s="228">
        <f>O171*H171</f>
        <v>0</v>
      </c>
      <c r="Q171" s="228">
        <v>0</v>
      </c>
      <c r="R171" s="228">
        <f>Q171*H171</f>
        <v>0</v>
      </c>
      <c r="S171" s="228">
        <v>0</v>
      </c>
      <c r="T171" s="229">
        <f>S171*H171</f>
        <v>0</v>
      </c>
      <c r="AR171" s="22" t="s">
        <v>160</v>
      </c>
      <c r="AT171" s="22" t="s">
        <v>155</v>
      </c>
      <c r="AU171" s="22" t="s">
        <v>83</v>
      </c>
      <c r="AY171" s="22" t="s">
        <v>153</v>
      </c>
      <c r="BE171" s="230">
        <f>IF(N171="základní",J171,0)</f>
        <v>0</v>
      </c>
      <c r="BF171" s="230">
        <f>IF(N171="snížená",J171,0)</f>
        <v>0</v>
      </c>
      <c r="BG171" s="230">
        <f>IF(N171="zákl. přenesená",J171,0)</f>
        <v>0</v>
      </c>
      <c r="BH171" s="230">
        <f>IF(N171="sníž. přenesená",J171,0)</f>
        <v>0</v>
      </c>
      <c r="BI171" s="230">
        <f>IF(N171="nulová",J171,0)</f>
        <v>0</v>
      </c>
      <c r="BJ171" s="22" t="s">
        <v>81</v>
      </c>
      <c r="BK171" s="230">
        <f>ROUND(I171*H171,2)</f>
        <v>0</v>
      </c>
      <c r="BL171" s="22" t="s">
        <v>160</v>
      </c>
      <c r="BM171" s="22" t="s">
        <v>626</v>
      </c>
    </row>
    <row r="172" s="11" customFormat="1">
      <c r="B172" s="234"/>
      <c r="C172" s="235"/>
      <c r="D172" s="231" t="s">
        <v>181</v>
      </c>
      <c r="E172" s="235"/>
      <c r="F172" s="237" t="s">
        <v>627</v>
      </c>
      <c r="G172" s="235"/>
      <c r="H172" s="238">
        <v>970.27300000000002</v>
      </c>
      <c r="I172" s="239"/>
      <c r="J172" s="235"/>
      <c r="K172" s="235"/>
      <c r="L172" s="240"/>
      <c r="M172" s="241"/>
      <c r="N172" s="242"/>
      <c r="O172" s="242"/>
      <c r="P172" s="242"/>
      <c r="Q172" s="242"/>
      <c r="R172" s="242"/>
      <c r="S172" s="242"/>
      <c r="T172" s="243"/>
      <c r="AT172" s="244" t="s">
        <v>181</v>
      </c>
      <c r="AU172" s="244" t="s">
        <v>83</v>
      </c>
      <c r="AV172" s="11" t="s">
        <v>83</v>
      </c>
      <c r="AW172" s="11" t="s">
        <v>6</v>
      </c>
      <c r="AX172" s="11" t="s">
        <v>81</v>
      </c>
      <c r="AY172" s="244" t="s">
        <v>153</v>
      </c>
    </row>
    <row r="173" s="1" customFormat="1" ht="16.5" customHeight="1">
      <c r="B173" s="44"/>
      <c r="C173" s="219" t="s">
        <v>333</v>
      </c>
      <c r="D173" s="219" t="s">
        <v>155</v>
      </c>
      <c r="E173" s="220" t="s">
        <v>534</v>
      </c>
      <c r="F173" s="221" t="s">
        <v>535</v>
      </c>
      <c r="G173" s="222" t="s">
        <v>233</v>
      </c>
      <c r="H173" s="223">
        <v>51.067</v>
      </c>
      <c r="I173" s="224"/>
      <c r="J173" s="225">
        <f>ROUND(I173*H173,2)</f>
        <v>0</v>
      </c>
      <c r="K173" s="221" t="s">
        <v>159</v>
      </c>
      <c r="L173" s="70"/>
      <c r="M173" s="226" t="s">
        <v>21</v>
      </c>
      <c r="N173" s="227" t="s">
        <v>44</v>
      </c>
      <c r="O173" s="45"/>
      <c r="P173" s="228">
        <f>O173*H173</f>
        <v>0</v>
      </c>
      <c r="Q173" s="228">
        <v>0</v>
      </c>
      <c r="R173" s="228">
        <f>Q173*H173</f>
        <v>0</v>
      </c>
      <c r="S173" s="228">
        <v>0</v>
      </c>
      <c r="T173" s="229">
        <f>S173*H173</f>
        <v>0</v>
      </c>
      <c r="AR173" s="22" t="s">
        <v>160</v>
      </c>
      <c r="AT173" s="22" t="s">
        <v>155</v>
      </c>
      <c r="AU173" s="22" t="s">
        <v>83</v>
      </c>
      <c r="AY173" s="22" t="s">
        <v>153</v>
      </c>
      <c r="BE173" s="230">
        <f>IF(N173="základní",J173,0)</f>
        <v>0</v>
      </c>
      <c r="BF173" s="230">
        <f>IF(N173="snížená",J173,0)</f>
        <v>0</v>
      </c>
      <c r="BG173" s="230">
        <f>IF(N173="zákl. přenesená",J173,0)</f>
        <v>0</v>
      </c>
      <c r="BH173" s="230">
        <f>IF(N173="sníž. přenesená",J173,0)</f>
        <v>0</v>
      </c>
      <c r="BI173" s="230">
        <f>IF(N173="nulová",J173,0)</f>
        <v>0</v>
      </c>
      <c r="BJ173" s="22" t="s">
        <v>81</v>
      </c>
      <c r="BK173" s="230">
        <f>ROUND(I173*H173,2)</f>
        <v>0</v>
      </c>
      <c r="BL173" s="22" t="s">
        <v>160</v>
      </c>
      <c r="BM173" s="22" t="s">
        <v>628</v>
      </c>
    </row>
    <row r="174" s="1" customFormat="1" ht="16.5" customHeight="1">
      <c r="B174" s="44"/>
      <c r="C174" s="219" t="s">
        <v>338</v>
      </c>
      <c r="D174" s="219" t="s">
        <v>155</v>
      </c>
      <c r="E174" s="220" t="s">
        <v>538</v>
      </c>
      <c r="F174" s="221" t="s">
        <v>539</v>
      </c>
      <c r="G174" s="222" t="s">
        <v>233</v>
      </c>
      <c r="H174" s="223">
        <v>65.521000000000001</v>
      </c>
      <c r="I174" s="224"/>
      <c r="J174" s="225">
        <f>ROUND(I174*H174,2)</f>
        <v>0</v>
      </c>
      <c r="K174" s="221" t="s">
        <v>159</v>
      </c>
      <c r="L174" s="70"/>
      <c r="M174" s="226" t="s">
        <v>21</v>
      </c>
      <c r="N174" s="227" t="s">
        <v>44</v>
      </c>
      <c r="O174" s="45"/>
      <c r="P174" s="228">
        <f>O174*H174</f>
        <v>0</v>
      </c>
      <c r="Q174" s="228">
        <v>0</v>
      </c>
      <c r="R174" s="228">
        <f>Q174*H174</f>
        <v>0</v>
      </c>
      <c r="S174" s="228">
        <v>0</v>
      </c>
      <c r="T174" s="229">
        <f>S174*H174</f>
        <v>0</v>
      </c>
      <c r="AR174" s="22" t="s">
        <v>160</v>
      </c>
      <c r="AT174" s="22" t="s">
        <v>155</v>
      </c>
      <c r="AU174" s="22" t="s">
        <v>83</v>
      </c>
      <c r="AY174" s="22" t="s">
        <v>153</v>
      </c>
      <c r="BE174" s="230">
        <f>IF(N174="základní",J174,0)</f>
        <v>0</v>
      </c>
      <c r="BF174" s="230">
        <f>IF(N174="snížená",J174,0)</f>
        <v>0</v>
      </c>
      <c r="BG174" s="230">
        <f>IF(N174="zákl. přenesená",J174,0)</f>
        <v>0</v>
      </c>
      <c r="BH174" s="230">
        <f>IF(N174="sníž. přenesená",J174,0)</f>
        <v>0</v>
      </c>
      <c r="BI174" s="230">
        <f>IF(N174="nulová",J174,0)</f>
        <v>0</v>
      </c>
      <c r="BJ174" s="22" t="s">
        <v>81</v>
      </c>
      <c r="BK174" s="230">
        <f>ROUND(I174*H174,2)</f>
        <v>0</v>
      </c>
      <c r="BL174" s="22" t="s">
        <v>160</v>
      </c>
      <c r="BM174" s="22" t="s">
        <v>629</v>
      </c>
    </row>
    <row r="175" s="11" customFormat="1">
      <c r="B175" s="234"/>
      <c r="C175" s="235"/>
      <c r="D175" s="231" t="s">
        <v>181</v>
      </c>
      <c r="E175" s="236" t="s">
        <v>21</v>
      </c>
      <c r="F175" s="237" t="s">
        <v>630</v>
      </c>
      <c r="G175" s="235"/>
      <c r="H175" s="238">
        <v>4.431</v>
      </c>
      <c r="I175" s="239"/>
      <c r="J175" s="235"/>
      <c r="K175" s="235"/>
      <c r="L175" s="240"/>
      <c r="M175" s="241"/>
      <c r="N175" s="242"/>
      <c r="O175" s="242"/>
      <c r="P175" s="242"/>
      <c r="Q175" s="242"/>
      <c r="R175" s="242"/>
      <c r="S175" s="242"/>
      <c r="T175" s="243"/>
      <c r="AT175" s="244" t="s">
        <v>181</v>
      </c>
      <c r="AU175" s="244" t="s">
        <v>83</v>
      </c>
      <c r="AV175" s="11" t="s">
        <v>83</v>
      </c>
      <c r="AW175" s="11" t="s">
        <v>37</v>
      </c>
      <c r="AX175" s="11" t="s">
        <v>73</v>
      </c>
      <c r="AY175" s="244" t="s">
        <v>153</v>
      </c>
    </row>
    <row r="176" s="11" customFormat="1">
      <c r="B176" s="234"/>
      <c r="C176" s="235"/>
      <c r="D176" s="231" t="s">
        <v>181</v>
      </c>
      <c r="E176" s="236" t="s">
        <v>21</v>
      </c>
      <c r="F176" s="237" t="s">
        <v>631</v>
      </c>
      <c r="G176" s="235"/>
      <c r="H176" s="238">
        <v>61.090000000000003</v>
      </c>
      <c r="I176" s="239"/>
      <c r="J176" s="235"/>
      <c r="K176" s="235"/>
      <c r="L176" s="240"/>
      <c r="M176" s="241"/>
      <c r="N176" s="242"/>
      <c r="O176" s="242"/>
      <c r="P176" s="242"/>
      <c r="Q176" s="242"/>
      <c r="R176" s="242"/>
      <c r="S176" s="242"/>
      <c r="T176" s="243"/>
      <c r="AT176" s="244" t="s">
        <v>181</v>
      </c>
      <c r="AU176" s="244" t="s">
        <v>83</v>
      </c>
      <c r="AV176" s="11" t="s">
        <v>83</v>
      </c>
      <c r="AW176" s="11" t="s">
        <v>37</v>
      </c>
      <c r="AX176" s="11" t="s">
        <v>73</v>
      </c>
      <c r="AY176" s="244" t="s">
        <v>153</v>
      </c>
    </row>
    <row r="177" s="12" customFormat="1">
      <c r="B177" s="245"/>
      <c r="C177" s="246"/>
      <c r="D177" s="231" t="s">
        <v>181</v>
      </c>
      <c r="E177" s="247" t="s">
        <v>21</v>
      </c>
      <c r="F177" s="248" t="s">
        <v>183</v>
      </c>
      <c r="G177" s="246"/>
      <c r="H177" s="249">
        <v>65.521000000000001</v>
      </c>
      <c r="I177" s="250"/>
      <c r="J177" s="246"/>
      <c r="K177" s="246"/>
      <c r="L177" s="251"/>
      <c r="M177" s="252"/>
      <c r="N177" s="253"/>
      <c r="O177" s="253"/>
      <c r="P177" s="253"/>
      <c r="Q177" s="253"/>
      <c r="R177" s="253"/>
      <c r="S177" s="253"/>
      <c r="T177" s="254"/>
      <c r="AT177" s="255" t="s">
        <v>181</v>
      </c>
      <c r="AU177" s="255" t="s">
        <v>83</v>
      </c>
      <c r="AV177" s="12" t="s">
        <v>160</v>
      </c>
      <c r="AW177" s="12" t="s">
        <v>37</v>
      </c>
      <c r="AX177" s="12" t="s">
        <v>81</v>
      </c>
      <c r="AY177" s="255" t="s">
        <v>153</v>
      </c>
    </row>
    <row r="178" s="1" customFormat="1" ht="25.5" customHeight="1">
      <c r="B178" s="44"/>
      <c r="C178" s="219" t="s">
        <v>342</v>
      </c>
      <c r="D178" s="219" t="s">
        <v>155</v>
      </c>
      <c r="E178" s="220" t="s">
        <v>546</v>
      </c>
      <c r="F178" s="221" t="s">
        <v>547</v>
      </c>
      <c r="G178" s="222" t="s">
        <v>233</v>
      </c>
      <c r="H178" s="223">
        <v>11.169000000000001</v>
      </c>
      <c r="I178" s="224"/>
      <c r="J178" s="225">
        <f>ROUND(I178*H178,2)</f>
        <v>0</v>
      </c>
      <c r="K178" s="221" t="s">
        <v>159</v>
      </c>
      <c r="L178" s="70"/>
      <c r="M178" s="226" t="s">
        <v>21</v>
      </c>
      <c r="N178" s="227" t="s">
        <v>44</v>
      </c>
      <c r="O178" s="45"/>
      <c r="P178" s="228">
        <f>O178*H178</f>
        <v>0</v>
      </c>
      <c r="Q178" s="228">
        <v>0</v>
      </c>
      <c r="R178" s="228">
        <f>Q178*H178</f>
        <v>0</v>
      </c>
      <c r="S178" s="228">
        <v>0</v>
      </c>
      <c r="T178" s="229">
        <f>S178*H178</f>
        <v>0</v>
      </c>
      <c r="AR178" s="22" t="s">
        <v>160</v>
      </c>
      <c r="AT178" s="22" t="s">
        <v>155</v>
      </c>
      <c r="AU178" s="22" t="s">
        <v>83</v>
      </c>
      <c r="AY178" s="22" t="s">
        <v>153</v>
      </c>
      <c r="BE178" s="230">
        <f>IF(N178="základní",J178,0)</f>
        <v>0</v>
      </c>
      <c r="BF178" s="230">
        <f>IF(N178="snížená",J178,0)</f>
        <v>0</v>
      </c>
      <c r="BG178" s="230">
        <f>IF(N178="zákl. přenesená",J178,0)</f>
        <v>0</v>
      </c>
      <c r="BH178" s="230">
        <f>IF(N178="sníž. přenesená",J178,0)</f>
        <v>0</v>
      </c>
      <c r="BI178" s="230">
        <f>IF(N178="nulová",J178,0)</f>
        <v>0</v>
      </c>
      <c r="BJ178" s="22" t="s">
        <v>81</v>
      </c>
      <c r="BK178" s="230">
        <f>ROUND(I178*H178,2)</f>
        <v>0</v>
      </c>
      <c r="BL178" s="22" t="s">
        <v>160</v>
      </c>
      <c r="BM178" s="22" t="s">
        <v>632</v>
      </c>
    </row>
    <row r="179" s="11" customFormat="1">
      <c r="B179" s="234"/>
      <c r="C179" s="235"/>
      <c r="D179" s="231" t="s">
        <v>181</v>
      </c>
      <c r="E179" s="236" t="s">
        <v>21</v>
      </c>
      <c r="F179" s="237" t="s">
        <v>633</v>
      </c>
      <c r="G179" s="235"/>
      <c r="H179" s="238">
        <v>11.169000000000001</v>
      </c>
      <c r="I179" s="239"/>
      <c r="J179" s="235"/>
      <c r="K179" s="235"/>
      <c r="L179" s="240"/>
      <c r="M179" s="241"/>
      <c r="N179" s="242"/>
      <c r="O179" s="242"/>
      <c r="P179" s="242"/>
      <c r="Q179" s="242"/>
      <c r="R179" s="242"/>
      <c r="S179" s="242"/>
      <c r="T179" s="243"/>
      <c r="AT179" s="244" t="s">
        <v>181</v>
      </c>
      <c r="AU179" s="244" t="s">
        <v>83</v>
      </c>
      <c r="AV179" s="11" t="s">
        <v>83</v>
      </c>
      <c r="AW179" s="11" t="s">
        <v>37</v>
      </c>
      <c r="AX179" s="11" t="s">
        <v>73</v>
      </c>
      <c r="AY179" s="244" t="s">
        <v>153</v>
      </c>
    </row>
    <row r="180" s="12" customFormat="1">
      <c r="B180" s="245"/>
      <c r="C180" s="246"/>
      <c r="D180" s="231" t="s">
        <v>181</v>
      </c>
      <c r="E180" s="247" t="s">
        <v>21</v>
      </c>
      <c r="F180" s="248" t="s">
        <v>183</v>
      </c>
      <c r="G180" s="246"/>
      <c r="H180" s="249">
        <v>11.169000000000001</v>
      </c>
      <c r="I180" s="250"/>
      <c r="J180" s="246"/>
      <c r="K180" s="246"/>
      <c r="L180" s="251"/>
      <c r="M180" s="252"/>
      <c r="N180" s="253"/>
      <c r="O180" s="253"/>
      <c r="P180" s="253"/>
      <c r="Q180" s="253"/>
      <c r="R180" s="253"/>
      <c r="S180" s="253"/>
      <c r="T180" s="254"/>
      <c r="AT180" s="255" t="s">
        <v>181</v>
      </c>
      <c r="AU180" s="255" t="s">
        <v>83</v>
      </c>
      <c r="AV180" s="12" t="s">
        <v>160</v>
      </c>
      <c r="AW180" s="12" t="s">
        <v>37</v>
      </c>
      <c r="AX180" s="12" t="s">
        <v>81</v>
      </c>
      <c r="AY180" s="255" t="s">
        <v>153</v>
      </c>
    </row>
    <row r="181" s="1" customFormat="1" ht="25.5" customHeight="1">
      <c r="B181" s="44"/>
      <c r="C181" s="219" t="s">
        <v>346</v>
      </c>
      <c r="D181" s="219" t="s">
        <v>155</v>
      </c>
      <c r="E181" s="220" t="s">
        <v>551</v>
      </c>
      <c r="F181" s="221" t="s">
        <v>552</v>
      </c>
      <c r="G181" s="222" t="s">
        <v>233</v>
      </c>
      <c r="H181" s="223">
        <v>20.960000000000001</v>
      </c>
      <c r="I181" s="224"/>
      <c r="J181" s="225">
        <f>ROUND(I181*H181,2)</f>
        <v>0</v>
      </c>
      <c r="K181" s="221" t="s">
        <v>159</v>
      </c>
      <c r="L181" s="70"/>
      <c r="M181" s="226" t="s">
        <v>21</v>
      </c>
      <c r="N181" s="227" t="s">
        <v>44</v>
      </c>
      <c r="O181" s="45"/>
      <c r="P181" s="228">
        <f>O181*H181</f>
        <v>0</v>
      </c>
      <c r="Q181" s="228">
        <v>0</v>
      </c>
      <c r="R181" s="228">
        <f>Q181*H181</f>
        <v>0</v>
      </c>
      <c r="S181" s="228">
        <v>0</v>
      </c>
      <c r="T181" s="229">
        <f>S181*H181</f>
        <v>0</v>
      </c>
      <c r="AR181" s="22" t="s">
        <v>160</v>
      </c>
      <c r="AT181" s="22" t="s">
        <v>155</v>
      </c>
      <c r="AU181" s="22" t="s">
        <v>83</v>
      </c>
      <c r="AY181" s="22" t="s">
        <v>153</v>
      </c>
      <c r="BE181" s="230">
        <f>IF(N181="základní",J181,0)</f>
        <v>0</v>
      </c>
      <c r="BF181" s="230">
        <f>IF(N181="snížená",J181,0)</f>
        <v>0</v>
      </c>
      <c r="BG181" s="230">
        <f>IF(N181="zákl. přenesená",J181,0)</f>
        <v>0</v>
      </c>
      <c r="BH181" s="230">
        <f>IF(N181="sníž. přenesená",J181,0)</f>
        <v>0</v>
      </c>
      <c r="BI181" s="230">
        <f>IF(N181="nulová",J181,0)</f>
        <v>0</v>
      </c>
      <c r="BJ181" s="22" t="s">
        <v>81</v>
      </c>
      <c r="BK181" s="230">
        <f>ROUND(I181*H181,2)</f>
        <v>0</v>
      </c>
      <c r="BL181" s="22" t="s">
        <v>160</v>
      </c>
      <c r="BM181" s="22" t="s">
        <v>634</v>
      </c>
    </row>
    <row r="182" s="11" customFormat="1">
      <c r="B182" s="234"/>
      <c r="C182" s="235"/>
      <c r="D182" s="231" t="s">
        <v>181</v>
      </c>
      <c r="E182" s="236" t="s">
        <v>21</v>
      </c>
      <c r="F182" s="237" t="s">
        <v>635</v>
      </c>
      <c r="G182" s="235"/>
      <c r="H182" s="238">
        <v>20.960000000000001</v>
      </c>
      <c r="I182" s="239"/>
      <c r="J182" s="235"/>
      <c r="K182" s="235"/>
      <c r="L182" s="240"/>
      <c r="M182" s="241"/>
      <c r="N182" s="242"/>
      <c r="O182" s="242"/>
      <c r="P182" s="242"/>
      <c r="Q182" s="242"/>
      <c r="R182" s="242"/>
      <c r="S182" s="242"/>
      <c r="T182" s="243"/>
      <c r="AT182" s="244" t="s">
        <v>181</v>
      </c>
      <c r="AU182" s="244" t="s">
        <v>83</v>
      </c>
      <c r="AV182" s="11" t="s">
        <v>83</v>
      </c>
      <c r="AW182" s="11" t="s">
        <v>37</v>
      </c>
      <c r="AX182" s="11" t="s">
        <v>73</v>
      </c>
      <c r="AY182" s="244" t="s">
        <v>153</v>
      </c>
    </row>
    <row r="183" s="12" customFormat="1">
      <c r="B183" s="245"/>
      <c r="C183" s="246"/>
      <c r="D183" s="231" t="s">
        <v>181</v>
      </c>
      <c r="E183" s="247" t="s">
        <v>21</v>
      </c>
      <c r="F183" s="248" t="s">
        <v>183</v>
      </c>
      <c r="G183" s="246"/>
      <c r="H183" s="249">
        <v>20.960000000000001</v>
      </c>
      <c r="I183" s="250"/>
      <c r="J183" s="246"/>
      <c r="K183" s="246"/>
      <c r="L183" s="251"/>
      <c r="M183" s="252"/>
      <c r="N183" s="253"/>
      <c r="O183" s="253"/>
      <c r="P183" s="253"/>
      <c r="Q183" s="253"/>
      <c r="R183" s="253"/>
      <c r="S183" s="253"/>
      <c r="T183" s="254"/>
      <c r="AT183" s="255" t="s">
        <v>181</v>
      </c>
      <c r="AU183" s="255" t="s">
        <v>83</v>
      </c>
      <c r="AV183" s="12" t="s">
        <v>160</v>
      </c>
      <c r="AW183" s="12" t="s">
        <v>37</v>
      </c>
      <c r="AX183" s="12" t="s">
        <v>81</v>
      </c>
      <c r="AY183" s="255" t="s">
        <v>153</v>
      </c>
    </row>
    <row r="184" s="10" customFormat="1" ht="29.88" customHeight="1">
      <c r="B184" s="203"/>
      <c r="C184" s="204"/>
      <c r="D184" s="205" t="s">
        <v>72</v>
      </c>
      <c r="E184" s="217" t="s">
        <v>556</v>
      </c>
      <c r="F184" s="217" t="s">
        <v>557</v>
      </c>
      <c r="G184" s="204"/>
      <c r="H184" s="204"/>
      <c r="I184" s="207"/>
      <c r="J184" s="218">
        <f>BK184</f>
        <v>0</v>
      </c>
      <c r="K184" s="204"/>
      <c r="L184" s="209"/>
      <c r="M184" s="210"/>
      <c r="N184" s="211"/>
      <c r="O184" s="211"/>
      <c r="P184" s="212">
        <f>SUM(P185:P187)</f>
        <v>0</v>
      </c>
      <c r="Q184" s="211"/>
      <c r="R184" s="212">
        <f>SUM(R185:R187)</f>
        <v>0</v>
      </c>
      <c r="S184" s="211"/>
      <c r="T184" s="213">
        <f>SUM(T185:T187)</f>
        <v>0</v>
      </c>
      <c r="AR184" s="214" t="s">
        <v>81</v>
      </c>
      <c r="AT184" s="215" t="s">
        <v>72</v>
      </c>
      <c r="AU184" s="215" t="s">
        <v>81</v>
      </c>
      <c r="AY184" s="214" t="s">
        <v>153</v>
      </c>
      <c r="BK184" s="216">
        <f>SUM(BK185:BK187)</f>
        <v>0</v>
      </c>
    </row>
    <row r="185" s="1" customFormat="1" ht="25.5" customHeight="1">
      <c r="B185" s="44"/>
      <c r="C185" s="219" t="s">
        <v>353</v>
      </c>
      <c r="D185" s="219" t="s">
        <v>155</v>
      </c>
      <c r="E185" s="220" t="s">
        <v>559</v>
      </c>
      <c r="F185" s="221" t="s">
        <v>560</v>
      </c>
      <c r="G185" s="222" t="s">
        <v>233</v>
      </c>
      <c r="H185" s="223">
        <v>32.637999999999998</v>
      </c>
      <c r="I185" s="224"/>
      <c r="J185" s="225">
        <f>ROUND(I185*H185,2)</f>
        <v>0</v>
      </c>
      <c r="K185" s="221" t="s">
        <v>159</v>
      </c>
      <c r="L185" s="70"/>
      <c r="M185" s="226" t="s">
        <v>21</v>
      </c>
      <c r="N185" s="227" t="s">
        <v>44</v>
      </c>
      <c r="O185" s="45"/>
      <c r="P185" s="228">
        <f>O185*H185</f>
        <v>0</v>
      </c>
      <c r="Q185" s="228">
        <v>0</v>
      </c>
      <c r="R185" s="228">
        <f>Q185*H185</f>
        <v>0</v>
      </c>
      <c r="S185" s="228">
        <v>0</v>
      </c>
      <c r="T185" s="229">
        <f>S185*H185</f>
        <v>0</v>
      </c>
      <c r="AR185" s="22" t="s">
        <v>160</v>
      </c>
      <c r="AT185" s="22" t="s">
        <v>155</v>
      </c>
      <c r="AU185" s="22" t="s">
        <v>83</v>
      </c>
      <c r="AY185" s="22" t="s">
        <v>153</v>
      </c>
      <c r="BE185" s="230">
        <f>IF(N185="základní",J185,0)</f>
        <v>0</v>
      </c>
      <c r="BF185" s="230">
        <f>IF(N185="snížená",J185,0)</f>
        <v>0</v>
      </c>
      <c r="BG185" s="230">
        <f>IF(N185="zákl. přenesená",J185,0)</f>
        <v>0</v>
      </c>
      <c r="BH185" s="230">
        <f>IF(N185="sníž. přenesená",J185,0)</f>
        <v>0</v>
      </c>
      <c r="BI185" s="230">
        <f>IF(N185="nulová",J185,0)</f>
        <v>0</v>
      </c>
      <c r="BJ185" s="22" t="s">
        <v>81</v>
      </c>
      <c r="BK185" s="230">
        <f>ROUND(I185*H185,2)</f>
        <v>0</v>
      </c>
      <c r="BL185" s="22" t="s">
        <v>160</v>
      </c>
      <c r="BM185" s="22" t="s">
        <v>636</v>
      </c>
    </row>
    <row r="186" s="1" customFormat="1" ht="38.25" customHeight="1">
      <c r="B186" s="44"/>
      <c r="C186" s="219" t="s">
        <v>358</v>
      </c>
      <c r="D186" s="219" t="s">
        <v>155</v>
      </c>
      <c r="E186" s="220" t="s">
        <v>563</v>
      </c>
      <c r="F186" s="221" t="s">
        <v>564</v>
      </c>
      <c r="G186" s="222" t="s">
        <v>233</v>
      </c>
      <c r="H186" s="223">
        <v>65.275999999999996</v>
      </c>
      <c r="I186" s="224"/>
      <c r="J186" s="225">
        <f>ROUND(I186*H186,2)</f>
        <v>0</v>
      </c>
      <c r="K186" s="221" t="s">
        <v>159</v>
      </c>
      <c r="L186" s="70"/>
      <c r="M186" s="226" t="s">
        <v>21</v>
      </c>
      <c r="N186" s="227" t="s">
        <v>44</v>
      </c>
      <c r="O186" s="45"/>
      <c r="P186" s="228">
        <f>O186*H186</f>
        <v>0</v>
      </c>
      <c r="Q186" s="228">
        <v>0</v>
      </c>
      <c r="R186" s="228">
        <f>Q186*H186</f>
        <v>0</v>
      </c>
      <c r="S186" s="228">
        <v>0</v>
      </c>
      <c r="T186" s="229">
        <f>S186*H186</f>
        <v>0</v>
      </c>
      <c r="AR186" s="22" t="s">
        <v>160</v>
      </c>
      <c r="AT186" s="22" t="s">
        <v>155</v>
      </c>
      <c r="AU186" s="22" t="s">
        <v>83</v>
      </c>
      <c r="AY186" s="22" t="s">
        <v>153</v>
      </c>
      <c r="BE186" s="230">
        <f>IF(N186="základní",J186,0)</f>
        <v>0</v>
      </c>
      <c r="BF186" s="230">
        <f>IF(N186="snížená",J186,0)</f>
        <v>0</v>
      </c>
      <c r="BG186" s="230">
        <f>IF(N186="zákl. přenesená",J186,0)</f>
        <v>0</v>
      </c>
      <c r="BH186" s="230">
        <f>IF(N186="sníž. přenesená",J186,0)</f>
        <v>0</v>
      </c>
      <c r="BI186" s="230">
        <f>IF(N186="nulová",J186,0)</f>
        <v>0</v>
      </c>
      <c r="BJ186" s="22" t="s">
        <v>81</v>
      </c>
      <c r="BK186" s="230">
        <f>ROUND(I186*H186,2)</f>
        <v>0</v>
      </c>
      <c r="BL186" s="22" t="s">
        <v>160</v>
      </c>
      <c r="BM186" s="22" t="s">
        <v>637</v>
      </c>
    </row>
    <row r="187" s="11" customFormat="1">
      <c r="B187" s="234"/>
      <c r="C187" s="235"/>
      <c r="D187" s="231" t="s">
        <v>181</v>
      </c>
      <c r="E187" s="235"/>
      <c r="F187" s="237" t="s">
        <v>638</v>
      </c>
      <c r="G187" s="235"/>
      <c r="H187" s="238">
        <v>65.275999999999996</v>
      </c>
      <c r="I187" s="239"/>
      <c r="J187" s="235"/>
      <c r="K187" s="235"/>
      <c r="L187" s="240"/>
      <c r="M187" s="266"/>
      <c r="N187" s="267"/>
      <c r="O187" s="267"/>
      <c r="P187" s="267"/>
      <c r="Q187" s="267"/>
      <c r="R187" s="267"/>
      <c r="S187" s="267"/>
      <c r="T187" s="268"/>
      <c r="AT187" s="244" t="s">
        <v>181</v>
      </c>
      <c r="AU187" s="244" t="s">
        <v>83</v>
      </c>
      <c r="AV187" s="11" t="s">
        <v>83</v>
      </c>
      <c r="AW187" s="11" t="s">
        <v>6</v>
      </c>
      <c r="AX187" s="11" t="s">
        <v>81</v>
      </c>
      <c r="AY187" s="244" t="s">
        <v>153</v>
      </c>
    </row>
    <row r="188" s="1" customFormat="1" ht="6.96" customHeight="1">
      <c r="B188" s="65"/>
      <c r="C188" s="66"/>
      <c r="D188" s="66"/>
      <c r="E188" s="66"/>
      <c r="F188" s="66"/>
      <c r="G188" s="66"/>
      <c r="H188" s="66"/>
      <c r="I188" s="164"/>
      <c r="J188" s="66"/>
      <c r="K188" s="66"/>
      <c r="L188" s="70"/>
    </row>
  </sheetData>
  <sheetProtection sheet="1" autoFilter="0" formatColumns="0" formatRows="0" objects="1" scenarios="1" spinCount="100000" saltValue="1Bp1aEwoKybPN6BX31EFsaKQs9cWwdyXFjSQRGv0uWTBzV6/vcJ6NbjRCAzgFcpWoYDJn58igPTHPLfse9tqPw==" hashValue="4l9AcnJmwlXDcKsZD5hW9ojyqur5NwBwuilu54besdgIiR+Gx84e6+bTia9Gyovfj1zSTJybZm/bNmfngrxEJg==" algorithmName="SHA-512" password="CC35"/>
  <autoFilter ref="C82:K187"/>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89</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639</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ROUND(J81,2)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ROUND(SUM(BE81:BE100), 2)</f>
        <v>0</v>
      </c>
      <c r="G30" s="45"/>
      <c r="H30" s="45"/>
      <c r="I30" s="156">
        <v>0.20999999999999999</v>
      </c>
      <c r="J30" s="155">
        <f>ROUND(ROUND((SUM(BE81:BE100)), 2)*I30, 2)</f>
        <v>0</v>
      </c>
      <c r="K30" s="49"/>
    </row>
    <row r="31" s="1" customFormat="1" ht="14.4" customHeight="1">
      <c r="B31" s="44"/>
      <c r="C31" s="45"/>
      <c r="D31" s="45"/>
      <c r="E31" s="53" t="s">
        <v>45</v>
      </c>
      <c r="F31" s="155">
        <f>ROUND(SUM(BF81:BF100), 2)</f>
        <v>0</v>
      </c>
      <c r="G31" s="45"/>
      <c r="H31" s="45"/>
      <c r="I31" s="156">
        <v>0.14999999999999999</v>
      </c>
      <c r="J31" s="155">
        <f>ROUND(ROUND((SUM(BF81:BF100)), 2)*I31, 2)</f>
        <v>0</v>
      </c>
      <c r="K31" s="49"/>
    </row>
    <row r="32" hidden="1" s="1" customFormat="1" ht="14.4" customHeight="1">
      <c r="B32" s="44"/>
      <c r="C32" s="45"/>
      <c r="D32" s="45"/>
      <c r="E32" s="53" t="s">
        <v>46</v>
      </c>
      <c r="F32" s="155">
        <f>ROUND(SUM(BG81:BG100), 2)</f>
        <v>0</v>
      </c>
      <c r="G32" s="45"/>
      <c r="H32" s="45"/>
      <c r="I32" s="156">
        <v>0.20999999999999999</v>
      </c>
      <c r="J32" s="155">
        <v>0</v>
      </c>
      <c r="K32" s="49"/>
    </row>
    <row r="33" hidden="1" s="1" customFormat="1" ht="14.4" customHeight="1">
      <c r="B33" s="44"/>
      <c r="C33" s="45"/>
      <c r="D33" s="45"/>
      <c r="E33" s="53" t="s">
        <v>47</v>
      </c>
      <c r="F33" s="155">
        <f>ROUND(SUM(BH81:BH100), 2)</f>
        <v>0</v>
      </c>
      <c r="G33" s="45"/>
      <c r="H33" s="45"/>
      <c r="I33" s="156">
        <v>0.14999999999999999</v>
      </c>
      <c r="J33" s="155">
        <v>0</v>
      </c>
      <c r="K33" s="49"/>
    </row>
    <row r="34" hidden="1" s="1" customFormat="1" ht="14.4" customHeight="1">
      <c r="B34" s="44"/>
      <c r="C34" s="45"/>
      <c r="D34" s="45"/>
      <c r="E34" s="53" t="s">
        <v>48</v>
      </c>
      <c r="F34" s="155">
        <f>ROUND(SUM(BI81:BI100),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SO104_část SO104B - SO104B_REKONSTRUKCE SILNICE II/335, NOVÁ VES - UHL. JANOVICE</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J81</f>
        <v>0</v>
      </c>
      <c r="K56" s="49"/>
      <c r="AU56" s="22" t="s">
        <v>126</v>
      </c>
    </row>
    <row r="57" s="7" customFormat="1" ht="24.96" customHeight="1">
      <c r="B57" s="175"/>
      <c r="C57" s="176"/>
      <c r="D57" s="177" t="s">
        <v>127</v>
      </c>
      <c r="E57" s="178"/>
      <c r="F57" s="178"/>
      <c r="G57" s="178"/>
      <c r="H57" s="178"/>
      <c r="I57" s="179"/>
      <c r="J57" s="180">
        <f>J82</f>
        <v>0</v>
      </c>
      <c r="K57" s="181"/>
    </row>
    <row r="58" s="8" customFormat="1" ht="19.92" customHeight="1">
      <c r="B58" s="182"/>
      <c r="C58" s="183"/>
      <c r="D58" s="184" t="s">
        <v>128</v>
      </c>
      <c r="E58" s="185"/>
      <c r="F58" s="185"/>
      <c r="G58" s="185"/>
      <c r="H58" s="185"/>
      <c r="I58" s="186"/>
      <c r="J58" s="187">
        <f>J83</f>
        <v>0</v>
      </c>
      <c r="K58" s="188"/>
    </row>
    <row r="59" s="8" customFormat="1" ht="19.92" customHeight="1">
      <c r="B59" s="182"/>
      <c r="C59" s="183"/>
      <c r="D59" s="184" t="s">
        <v>132</v>
      </c>
      <c r="E59" s="185"/>
      <c r="F59" s="185"/>
      <c r="G59" s="185"/>
      <c r="H59" s="185"/>
      <c r="I59" s="186"/>
      <c r="J59" s="187">
        <f>J88</f>
        <v>0</v>
      </c>
      <c r="K59" s="188"/>
    </row>
    <row r="60" s="8" customFormat="1" ht="19.92" customHeight="1">
      <c r="B60" s="182"/>
      <c r="C60" s="183"/>
      <c r="D60" s="184" t="s">
        <v>135</v>
      </c>
      <c r="E60" s="185"/>
      <c r="F60" s="185"/>
      <c r="G60" s="185"/>
      <c r="H60" s="185"/>
      <c r="I60" s="186"/>
      <c r="J60" s="187">
        <f>J91</f>
        <v>0</v>
      </c>
      <c r="K60" s="188"/>
    </row>
    <row r="61" s="8" customFormat="1" ht="19.92" customHeight="1">
      <c r="B61" s="182"/>
      <c r="C61" s="183"/>
      <c r="D61" s="184" t="s">
        <v>136</v>
      </c>
      <c r="E61" s="185"/>
      <c r="F61" s="185"/>
      <c r="G61" s="185"/>
      <c r="H61" s="185"/>
      <c r="I61" s="186"/>
      <c r="J61" s="187">
        <f>J97</f>
        <v>0</v>
      </c>
      <c r="K61" s="188"/>
    </row>
    <row r="62" s="1" customFormat="1" ht="21.84" customHeight="1">
      <c r="B62" s="44"/>
      <c r="C62" s="45"/>
      <c r="D62" s="45"/>
      <c r="E62" s="45"/>
      <c r="F62" s="45"/>
      <c r="G62" s="45"/>
      <c r="H62" s="45"/>
      <c r="I62" s="142"/>
      <c r="J62" s="45"/>
      <c r="K62" s="49"/>
    </row>
    <row r="63" s="1" customFormat="1" ht="6.96" customHeight="1">
      <c r="B63" s="65"/>
      <c r="C63" s="66"/>
      <c r="D63" s="66"/>
      <c r="E63" s="66"/>
      <c r="F63" s="66"/>
      <c r="G63" s="66"/>
      <c r="H63" s="66"/>
      <c r="I63" s="164"/>
      <c r="J63" s="66"/>
      <c r="K63" s="67"/>
    </row>
    <row r="67" s="1" customFormat="1" ht="6.96" customHeight="1">
      <c r="B67" s="68"/>
      <c r="C67" s="69"/>
      <c r="D67" s="69"/>
      <c r="E67" s="69"/>
      <c r="F67" s="69"/>
      <c r="G67" s="69"/>
      <c r="H67" s="69"/>
      <c r="I67" s="167"/>
      <c r="J67" s="69"/>
      <c r="K67" s="69"/>
      <c r="L67" s="70"/>
    </row>
    <row r="68" s="1" customFormat="1" ht="36.96" customHeight="1">
      <c r="B68" s="44"/>
      <c r="C68" s="71" t="s">
        <v>137</v>
      </c>
      <c r="D68" s="72"/>
      <c r="E68" s="72"/>
      <c r="F68" s="72"/>
      <c r="G68" s="72"/>
      <c r="H68" s="72"/>
      <c r="I68" s="189"/>
      <c r="J68" s="72"/>
      <c r="K68" s="72"/>
      <c r="L68" s="70"/>
    </row>
    <row r="69" s="1" customFormat="1" ht="6.96" customHeight="1">
      <c r="B69" s="44"/>
      <c r="C69" s="72"/>
      <c r="D69" s="72"/>
      <c r="E69" s="72"/>
      <c r="F69" s="72"/>
      <c r="G69" s="72"/>
      <c r="H69" s="72"/>
      <c r="I69" s="189"/>
      <c r="J69" s="72"/>
      <c r="K69" s="72"/>
      <c r="L69" s="70"/>
    </row>
    <row r="70" s="1" customFormat="1" ht="14.4" customHeight="1">
      <c r="B70" s="44"/>
      <c r="C70" s="74" t="s">
        <v>18</v>
      </c>
      <c r="D70" s="72"/>
      <c r="E70" s="72"/>
      <c r="F70" s="72"/>
      <c r="G70" s="72"/>
      <c r="H70" s="72"/>
      <c r="I70" s="189"/>
      <c r="J70" s="72"/>
      <c r="K70" s="72"/>
      <c r="L70" s="70"/>
    </row>
    <row r="71" s="1" customFormat="1" ht="16.5" customHeight="1">
      <c r="B71" s="44"/>
      <c r="C71" s="72"/>
      <c r="D71" s="72"/>
      <c r="E71" s="190" t="str">
        <f>E7</f>
        <v>II/335 Uhlířské Janovice - Staňkovice, rekonstrukce vozovky a odstranění bodové závady</v>
      </c>
      <c r="F71" s="74"/>
      <c r="G71" s="74"/>
      <c r="H71" s="74"/>
      <c r="I71" s="189"/>
      <c r="J71" s="72"/>
      <c r="K71" s="72"/>
      <c r="L71" s="70"/>
    </row>
    <row r="72" s="1" customFormat="1" ht="14.4" customHeight="1">
      <c r="B72" s="44"/>
      <c r="C72" s="74" t="s">
        <v>120</v>
      </c>
      <c r="D72" s="72"/>
      <c r="E72" s="72"/>
      <c r="F72" s="72"/>
      <c r="G72" s="72"/>
      <c r="H72" s="72"/>
      <c r="I72" s="189"/>
      <c r="J72" s="72"/>
      <c r="K72" s="72"/>
      <c r="L72" s="70"/>
    </row>
    <row r="73" s="1" customFormat="1" ht="17.25" customHeight="1">
      <c r="B73" s="44"/>
      <c r="C73" s="72"/>
      <c r="D73" s="72"/>
      <c r="E73" s="80" t="str">
        <f>E9</f>
        <v>SO104_část SO104B - SO104B_REKONSTRUKCE SILNICE II/335, NOVÁ VES - UHL. JANOVICE</v>
      </c>
      <c r="F73" s="72"/>
      <c r="G73" s="72"/>
      <c r="H73" s="72"/>
      <c r="I73" s="189"/>
      <c r="J73" s="72"/>
      <c r="K73" s="72"/>
      <c r="L73" s="70"/>
    </row>
    <row r="74" s="1" customFormat="1" ht="6.96" customHeight="1">
      <c r="B74" s="44"/>
      <c r="C74" s="72"/>
      <c r="D74" s="72"/>
      <c r="E74" s="72"/>
      <c r="F74" s="72"/>
      <c r="G74" s="72"/>
      <c r="H74" s="72"/>
      <c r="I74" s="189"/>
      <c r="J74" s="72"/>
      <c r="K74" s="72"/>
      <c r="L74" s="70"/>
    </row>
    <row r="75" s="1" customFormat="1" ht="18" customHeight="1">
      <c r="B75" s="44"/>
      <c r="C75" s="74" t="s">
        <v>23</v>
      </c>
      <c r="D75" s="72"/>
      <c r="E75" s="72"/>
      <c r="F75" s="191" t="str">
        <f>F12</f>
        <v>Katastrální obec Uhlířské janovice</v>
      </c>
      <c r="G75" s="72"/>
      <c r="H75" s="72"/>
      <c r="I75" s="192" t="s">
        <v>25</v>
      </c>
      <c r="J75" s="83" t="str">
        <f>IF(J12="","",J12)</f>
        <v>3. 11. 2017</v>
      </c>
      <c r="K75" s="72"/>
      <c r="L75" s="70"/>
    </row>
    <row r="76" s="1" customFormat="1" ht="6.96" customHeight="1">
      <c r="B76" s="44"/>
      <c r="C76" s="72"/>
      <c r="D76" s="72"/>
      <c r="E76" s="72"/>
      <c r="F76" s="72"/>
      <c r="G76" s="72"/>
      <c r="H76" s="72"/>
      <c r="I76" s="189"/>
      <c r="J76" s="72"/>
      <c r="K76" s="72"/>
      <c r="L76" s="70"/>
    </row>
    <row r="77" s="1" customFormat="1">
      <c r="B77" s="44"/>
      <c r="C77" s="74" t="s">
        <v>27</v>
      </c>
      <c r="D77" s="72"/>
      <c r="E77" s="72"/>
      <c r="F77" s="191" t="str">
        <f>E15</f>
        <v>Středočeský kraj</v>
      </c>
      <c r="G77" s="72"/>
      <c r="H77" s="72"/>
      <c r="I77" s="192" t="s">
        <v>33</v>
      </c>
      <c r="J77" s="191" t="str">
        <f>E21</f>
        <v>Pontex, spol. s r.o.</v>
      </c>
      <c r="K77" s="72"/>
      <c r="L77" s="70"/>
    </row>
    <row r="78" s="1" customFormat="1" ht="14.4" customHeight="1">
      <c r="B78" s="44"/>
      <c r="C78" s="74" t="s">
        <v>31</v>
      </c>
      <c r="D78" s="72"/>
      <c r="E78" s="72"/>
      <c r="F78" s="191" t="str">
        <f>IF(E18="","",E18)</f>
        <v/>
      </c>
      <c r="G78" s="72"/>
      <c r="H78" s="72"/>
      <c r="I78" s="189"/>
      <c r="J78" s="72"/>
      <c r="K78" s="72"/>
      <c r="L78" s="70"/>
    </row>
    <row r="79" s="1" customFormat="1" ht="10.32" customHeight="1">
      <c r="B79" s="44"/>
      <c r="C79" s="72"/>
      <c r="D79" s="72"/>
      <c r="E79" s="72"/>
      <c r="F79" s="72"/>
      <c r="G79" s="72"/>
      <c r="H79" s="72"/>
      <c r="I79" s="189"/>
      <c r="J79" s="72"/>
      <c r="K79" s="72"/>
      <c r="L79" s="70"/>
    </row>
    <row r="80" s="9" customFormat="1" ht="29.28" customHeight="1">
      <c r="B80" s="193"/>
      <c r="C80" s="194" t="s">
        <v>138</v>
      </c>
      <c r="D80" s="195" t="s">
        <v>58</v>
      </c>
      <c r="E80" s="195" t="s">
        <v>54</v>
      </c>
      <c r="F80" s="195" t="s">
        <v>139</v>
      </c>
      <c r="G80" s="195" t="s">
        <v>140</v>
      </c>
      <c r="H80" s="195" t="s">
        <v>141</v>
      </c>
      <c r="I80" s="196" t="s">
        <v>142</v>
      </c>
      <c r="J80" s="195" t="s">
        <v>124</v>
      </c>
      <c r="K80" s="197" t="s">
        <v>143</v>
      </c>
      <c r="L80" s="198"/>
      <c r="M80" s="100" t="s">
        <v>144</v>
      </c>
      <c r="N80" s="101" t="s">
        <v>43</v>
      </c>
      <c r="O80" s="101" t="s">
        <v>145</v>
      </c>
      <c r="P80" s="101" t="s">
        <v>146</v>
      </c>
      <c r="Q80" s="101" t="s">
        <v>147</v>
      </c>
      <c r="R80" s="101" t="s">
        <v>148</v>
      </c>
      <c r="S80" s="101" t="s">
        <v>149</v>
      </c>
      <c r="T80" s="102" t="s">
        <v>150</v>
      </c>
    </row>
    <row r="81" s="1" customFormat="1" ht="29.28" customHeight="1">
      <c r="B81" s="44"/>
      <c r="C81" s="106" t="s">
        <v>125</v>
      </c>
      <c r="D81" s="72"/>
      <c r="E81" s="72"/>
      <c r="F81" s="72"/>
      <c r="G81" s="72"/>
      <c r="H81" s="72"/>
      <c r="I81" s="189"/>
      <c r="J81" s="199">
        <f>BK81</f>
        <v>0</v>
      </c>
      <c r="K81" s="72"/>
      <c r="L81" s="70"/>
      <c r="M81" s="103"/>
      <c r="N81" s="104"/>
      <c r="O81" s="104"/>
      <c r="P81" s="200">
        <f>P82</f>
        <v>0</v>
      </c>
      <c r="Q81" s="104"/>
      <c r="R81" s="200">
        <f>R82</f>
        <v>0</v>
      </c>
      <c r="S81" s="104"/>
      <c r="T81" s="201">
        <f>T82</f>
        <v>52.911000000000001</v>
      </c>
      <c r="AT81" s="22" t="s">
        <v>72</v>
      </c>
      <c r="AU81" s="22" t="s">
        <v>126</v>
      </c>
      <c r="BK81" s="202">
        <f>BK82</f>
        <v>0</v>
      </c>
    </row>
    <row r="82" s="10" customFormat="1" ht="37.44" customHeight="1">
      <c r="B82" s="203"/>
      <c r="C82" s="204"/>
      <c r="D82" s="205" t="s">
        <v>72</v>
      </c>
      <c r="E82" s="206" t="s">
        <v>151</v>
      </c>
      <c r="F82" s="206" t="s">
        <v>152</v>
      </c>
      <c r="G82" s="204"/>
      <c r="H82" s="204"/>
      <c r="I82" s="207"/>
      <c r="J82" s="208">
        <f>BK82</f>
        <v>0</v>
      </c>
      <c r="K82" s="204"/>
      <c r="L82" s="209"/>
      <c r="M82" s="210"/>
      <c r="N82" s="211"/>
      <c r="O82" s="211"/>
      <c r="P82" s="212">
        <f>P83+P88+P91+P97</f>
        <v>0</v>
      </c>
      <c r="Q82" s="211"/>
      <c r="R82" s="212">
        <f>R83+R88+R91+R97</f>
        <v>0</v>
      </c>
      <c r="S82" s="211"/>
      <c r="T82" s="213">
        <f>T83+T88+T91+T97</f>
        <v>52.911000000000001</v>
      </c>
      <c r="AR82" s="214" t="s">
        <v>81</v>
      </c>
      <c r="AT82" s="215" t="s">
        <v>72</v>
      </c>
      <c r="AU82" s="215" t="s">
        <v>73</v>
      </c>
      <c r="AY82" s="214" t="s">
        <v>153</v>
      </c>
      <c r="BK82" s="216">
        <f>BK83+BK88+BK91+BK97</f>
        <v>0</v>
      </c>
    </row>
    <row r="83" s="10" customFormat="1" ht="19.92" customHeight="1">
      <c r="B83" s="203"/>
      <c r="C83" s="204"/>
      <c r="D83" s="205" t="s">
        <v>72</v>
      </c>
      <c r="E83" s="217" t="s">
        <v>81</v>
      </c>
      <c r="F83" s="217" t="s">
        <v>154</v>
      </c>
      <c r="G83" s="204"/>
      <c r="H83" s="204"/>
      <c r="I83" s="207"/>
      <c r="J83" s="218">
        <f>BK83</f>
        <v>0</v>
      </c>
      <c r="K83" s="204"/>
      <c r="L83" s="209"/>
      <c r="M83" s="210"/>
      <c r="N83" s="211"/>
      <c r="O83" s="211"/>
      <c r="P83" s="212">
        <f>SUM(P84:P87)</f>
        <v>0</v>
      </c>
      <c r="Q83" s="211"/>
      <c r="R83" s="212">
        <f>SUM(R84:R87)</f>
        <v>0</v>
      </c>
      <c r="S83" s="211"/>
      <c r="T83" s="213">
        <f>SUM(T84:T87)</f>
        <v>52.911000000000001</v>
      </c>
      <c r="AR83" s="214" t="s">
        <v>81</v>
      </c>
      <c r="AT83" s="215" t="s">
        <v>72</v>
      </c>
      <c r="AU83" s="215" t="s">
        <v>81</v>
      </c>
      <c r="AY83" s="214" t="s">
        <v>153</v>
      </c>
      <c r="BK83" s="216">
        <f>SUM(BK84:BK87)</f>
        <v>0</v>
      </c>
    </row>
    <row r="84" s="1" customFormat="1" ht="38.25" customHeight="1">
      <c r="B84" s="44"/>
      <c r="C84" s="219" t="s">
        <v>81</v>
      </c>
      <c r="D84" s="219" t="s">
        <v>155</v>
      </c>
      <c r="E84" s="220" t="s">
        <v>640</v>
      </c>
      <c r="F84" s="221" t="s">
        <v>641</v>
      </c>
      <c r="G84" s="222" t="s">
        <v>158</v>
      </c>
      <c r="H84" s="223">
        <v>176.37000000000001</v>
      </c>
      <c r="I84" s="224"/>
      <c r="J84" s="225">
        <f>ROUND(I84*H84,2)</f>
        <v>0</v>
      </c>
      <c r="K84" s="221" t="s">
        <v>159</v>
      </c>
      <c r="L84" s="70"/>
      <c r="M84" s="226" t="s">
        <v>21</v>
      </c>
      <c r="N84" s="227" t="s">
        <v>44</v>
      </c>
      <c r="O84" s="45"/>
      <c r="P84" s="228">
        <f>O84*H84</f>
        <v>0</v>
      </c>
      <c r="Q84" s="228">
        <v>0</v>
      </c>
      <c r="R84" s="228">
        <f>Q84*H84</f>
        <v>0</v>
      </c>
      <c r="S84" s="228">
        <v>0.29999999999999999</v>
      </c>
      <c r="T84" s="229">
        <f>S84*H84</f>
        <v>52.911000000000001</v>
      </c>
      <c r="AR84" s="22" t="s">
        <v>160</v>
      </c>
      <c r="AT84" s="22" t="s">
        <v>155</v>
      </c>
      <c r="AU84" s="22" t="s">
        <v>83</v>
      </c>
      <c r="AY84" s="22" t="s">
        <v>153</v>
      </c>
      <c r="BE84" s="230">
        <f>IF(N84="základní",J84,0)</f>
        <v>0</v>
      </c>
      <c r="BF84" s="230">
        <f>IF(N84="snížená",J84,0)</f>
        <v>0</v>
      </c>
      <c r="BG84" s="230">
        <f>IF(N84="zákl. přenesená",J84,0)</f>
        <v>0</v>
      </c>
      <c r="BH84" s="230">
        <f>IF(N84="sníž. přenesená",J84,0)</f>
        <v>0</v>
      </c>
      <c r="BI84" s="230">
        <f>IF(N84="nulová",J84,0)</f>
        <v>0</v>
      </c>
      <c r="BJ84" s="22" t="s">
        <v>81</v>
      </c>
      <c r="BK84" s="230">
        <f>ROUND(I84*H84,2)</f>
        <v>0</v>
      </c>
      <c r="BL84" s="22" t="s">
        <v>160</v>
      </c>
      <c r="BM84" s="22" t="s">
        <v>642</v>
      </c>
    </row>
    <row r="85" s="1" customFormat="1">
      <c r="B85" s="44"/>
      <c r="C85" s="72"/>
      <c r="D85" s="231" t="s">
        <v>162</v>
      </c>
      <c r="E85" s="72"/>
      <c r="F85" s="232" t="s">
        <v>643</v>
      </c>
      <c r="G85" s="72"/>
      <c r="H85" s="72"/>
      <c r="I85" s="189"/>
      <c r="J85" s="72"/>
      <c r="K85" s="72"/>
      <c r="L85" s="70"/>
      <c r="M85" s="233"/>
      <c r="N85" s="45"/>
      <c r="O85" s="45"/>
      <c r="P85" s="45"/>
      <c r="Q85" s="45"/>
      <c r="R85" s="45"/>
      <c r="S85" s="45"/>
      <c r="T85" s="93"/>
      <c r="AT85" s="22" t="s">
        <v>162</v>
      </c>
      <c r="AU85" s="22" t="s">
        <v>83</v>
      </c>
    </row>
    <row r="86" s="1" customFormat="1" ht="25.5" customHeight="1">
      <c r="B86" s="44"/>
      <c r="C86" s="219" t="s">
        <v>83</v>
      </c>
      <c r="D86" s="219" t="s">
        <v>155</v>
      </c>
      <c r="E86" s="220" t="s">
        <v>244</v>
      </c>
      <c r="F86" s="221" t="s">
        <v>245</v>
      </c>
      <c r="G86" s="222" t="s">
        <v>158</v>
      </c>
      <c r="H86" s="223">
        <v>176.40000000000001</v>
      </c>
      <c r="I86" s="224"/>
      <c r="J86" s="225">
        <f>ROUND(I86*H86,2)</f>
        <v>0</v>
      </c>
      <c r="K86" s="221" t="s">
        <v>159</v>
      </c>
      <c r="L86" s="70"/>
      <c r="M86" s="226" t="s">
        <v>21</v>
      </c>
      <c r="N86" s="227" t="s">
        <v>44</v>
      </c>
      <c r="O86" s="45"/>
      <c r="P86" s="228">
        <f>O86*H86</f>
        <v>0</v>
      </c>
      <c r="Q86" s="228">
        <v>0</v>
      </c>
      <c r="R86" s="228">
        <f>Q86*H86</f>
        <v>0</v>
      </c>
      <c r="S86" s="228">
        <v>0</v>
      </c>
      <c r="T86" s="229">
        <f>S86*H86</f>
        <v>0</v>
      </c>
      <c r="AR86" s="22" t="s">
        <v>160</v>
      </c>
      <c r="AT86" s="22" t="s">
        <v>155</v>
      </c>
      <c r="AU86" s="22" t="s">
        <v>83</v>
      </c>
      <c r="AY86" s="22" t="s">
        <v>153</v>
      </c>
      <c r="BE86" s="230">
        <f>IF(N86="základní",J86,0)</f>
        <v>0</v>
      </c>
      <c r="BF86" s="230">
        <f>IF(N86="snížená",J86,0)</f>
        <v>0</v>
      </c>
      <c r="BG86" s="230">
        <f>IF(N86="zákl. přenesená",J86,0)</f>
        <v>0</v>
      </c>
      <c r="BH86" s="230">
        <f>IF(N86="sníž. přenesená",J86,0)</f>
        <v>0</v>
      </c>
      <c r="BI86" s="230">
        <f>IF(N86="nulová",J86,0)</f>
        <v>0</v>
      </c>
      <c r="BJ86" s="22" t="s">
        <v>81</v>
      </c>
      <c r="BK86" s="230">
        <f>ROUND(I86*H86,2)</f>
        <v>0</v>
      </c>
      <c r="BL86" s="22" t="s">
        <v>160</v>
      </c>
      <c r="BM86" s="22" t="s">
        <v>644</v>
      </c>
    </row>
    <row r="87" s="1" customFormat="1">
      <c r="B87" s="44"/>
      <c r="C87" s="72"/>
      <c r="D87" s="231" t="s">
        <v>162</v>
      </c>
      <c r="E87" s="72"/>
      <c r="F87" s="232" t="s">
        <v>247</v>
      </c>
      <c r="G87" s="72"/>
      <c r="H87" s="72"/>
      <c r="I87" s="189"/>
      <c r="J87" s="72"/>
      <c r="K87" s="72"/>
      <c r="L87" s="70"/>
      <c r="M87" s="233"/>
      <c r="N87" s="45"/>
      <c r="O87" s="45"/>
      <c r="P87" s="45"/>
      <c r="Q87" s="45"/>
      <c r="R87" s="45"/>
      <c r="S87" s="45"/>
      <c r="T87" s="93"/>
      <c r="AT87" s="22" t="s">
        <v>162</v>
      </c>
      <c r="AU87" s="22" t="s">
        <v>83</v>
      </c>
    </row>
    <row r="88" s="10" customFormat="1" ht="29.88" customHeight="1">
      <c r="B88" s="203"/>
      <c r="C88" s="204"/>
      <c r="D88" s="205" t="s">
        <v>72</v>
      </c>
      <c r="E88" s="217" t="s">
        <v>176</v>
      </c>
      <c r="F88" s="217" t="s">
        <v>352</v>
      </c>
      <c r="G88" s="204"/>
      <c r="H88" s="204"/>
      <c r="I88" s="207"/>
      <c r="J88" s="218">
        <f>BK88</f>
        <v>0</v>
      </c>
      <c r="K88" s="204"/>
      <c r="L88" s="209"/>
      <c r="M88" s="210"/>
      <c r="N88" s="211"/>
      <c r="O88" s="211"/>
      <c r="P88" s="212">
        <f>SUM(P89:P90)</f>
        <v>0</v>
      </c>
      <c r="Q88" s="211"/>
      <c r="R88" s="212">
        <f>SUM(R89:R90)</f>
        <v>0</v>
      </c>
      <c r="S88" s="211"/>
      <c r="T88" s="213">
        <f>SUM(T89:T90)</f>
        <v>0</v>
      </c>
      <c r="AR88" s="214" t="s">
        <v>81</v>
      </c>
      <c r="AT88" s="215" t="s">
        <v>72</v>
      </c>
      <c r="AU88" s="215" t="s">
        <v>81</v>
      </c>
      <c r="AY88" s="214" t="s">
        <v>153</v>
      </c>
      <c r="BK88" s="216">
        <f>SUM(BK89:BK90)</f>
        <v>0</v>
      </c>
    </row>
    <row r="89" s="1" customFormat="1" ht="25.5" customHeight="1">
      <c r="B89" s="44"/>
      <c r="C89" s="219" t="s">
        <v>167</v>
      </c>
      <c r="D89" s="219" t="s">
        <v>155</v>
      </c>
      <c r="E89" s="220" t="s">
        <v>645</v>
      </c>
      <c r="F89" s="221" t="s">
        <v>646</v>
      </c>
      <c r="G89" s="222" t="s">
        <v>158</v>
      </c>
      <c r="H89" s="223">
        <v>176.40000000000001</v>
      </c>
      <c r="I89" s="224"/>
      <c r="J89" s="225">
        <f>ROUND(I89*H89,2)</f>
        <v>0</v>
      </c>
      <c r="K89" s="221" t="s">
        <v>159</v>
      </c>
      <c r="L89" s="70"/>
      <c r="M89" s="226" t="s">
        <v>21</v>
      </c>
      <c r="N89" s="227" t="s">
        <v>44</v>
      </c>
      <c r="O89" s="45"/>
      <c r="P89" s="228">
        <f>O89*H89</f>
        <v>0</v>
      </c>
      <c r="Q89" s="228">
        <v>0</v>
      </c>
      <c r="R89" s="228">
        <f>Q89*H89</f>
        <v>0</v>
      </c>
      <c r="S89" s="228">
        <v>0</v>
      </c>
      <c r="T89" s="229">
        <f>S89*H89</f>
        <v>0</v>
      </c>
      <c r="AR89" s="22" t="s">
        <v>160</v>
      </c>
      <c r="AT89" s="22" t="s">
        <v>155</v>
      </c>
      <c r="AU89" s="22" t="s">
        <v>83</v>
      </c>
      <c r="AY89" s="22" t="s">
        <v>153</v>
      </c>
      <c r="BE89" s="230">
        <f>IF(N89="základní",J89,0)</f>
        <v>0</v>
      </c>
      <c r="BF89" s="230">
        <f>IF(N89="snížená",J89,0)</f>
        <v>0</v>
      </c>
      <c r="BG89" s="230">
        <f>IF(N89="zákl. přenesená",J89,0)</f>
        <v>0</v>
      </c>
      <c r="BH89" s="230">
        <f>IF(N89="sníž. přenesená",J89,0)</f>
        <v>0</v>
      </c>
      <c r="BI89" s="230">
        <f>IF(N89="nulová",J89,0)</f>
        <v>0</v>
      </c>
      <c r="BJ89" s="22" t="s">
        <v>81</v>
      </c>
      <c r="BK89" s="230">
        <f>ROUND(I89*H89,2)</f>
        <v>0</v>
      </c>
      <c r="BL89" s="22" t="s">
        <v>160</v>
      </c>
      <c r="BM89" s="22" t="s">
        <v>647</v>
      </c>
    </row>
    <row r="90" s="1" customFormat="1">
      <c r="B90" s="44"/>
      <c r="C90" s="72"/>
      <c r="D90" s="231" t="s">
        <v>162</v>
      </c>
      <c r="E90" s="72"/>
      <c r="F90" s="232" t="s">
        <v>648</v>
      </c>
      <c r="G90" s="72"/>
      <c r="H90" s="72"/>
      <c r="I90" s="189"/>
      <c r="J90" s="72"/>
      <c r="K90" s="72"/>
      <c r="L90" s="70"/>
      <c r="M90" s="233"/>
      <c r="N90" s="45"/>
      <c r="O90" s="45"/>
      <c r="P90" s="45"/>
      <c r="Q90" s="45"/>
      <c r="R90" s="45"/>
      <c r="S90" s="45"/>
      <c r="T90" s="93"/>
      <c r="AT90" s="22" t="s">
        <v>162</v>
      </c>
      <c r="AU90" s="22" t="s">
        <v>83</v>
      </c>
    </row>
    <row r="91" s="10" customFormat="1" ht="29.88" customHeight="1">
      <c r="B91" s="203"/>
      <c r="C91" s="204"/>
      <c r="D91" s="205" t="s">
        <v>72</v>
      </c>
      <c r="E91" s="217" t="s">
        <v>512</v>
      </c>
      <c r="F91" s="217" t="s">
        <v>513</v>
      </c>
      <c r="G91" s="204"/>
      <c r="H91" s="204"/>
      <c r="I91" s="207"/>
      <c r="J91" s="218">
        <f>BK91</f>
        <v>0</v>
      </c>
      <c r="K91" s="204"/>
      <c r="L91" s="209"/>
      <c r="M91" s="210"/>
      <c r="N91" s="211"/>
      <c r="O91" s="211"/>
      <c r="P91" s="212">
        <f>SUM(P92:P96)</f>
        <v>0</v>
      </c>
      <c r="Q91" s="211"/>
      <c r="R91" s="212">
        <f>SUM(R92:R96)</f>
        <v>0</v>
      </c>
      <c r="S91" s="211"/>
      <c r="T91" s="213">
        <f>SUM(T92:T96)</f>
        <v>0</v>
      </c>
      <c r="AR91" s="214" t="s">
        <v>81</v>
      </c>
      <c r="AT91" s="215" t="s">
        <v>72</v>
      </c>
      <c r="AU91" s="215" t="s">
        <v>81</v>
      </c>
      <c r="AY91" s="214" t="s">
        <v>153</v>
      </c>
      <c r="BK91" s="216">
        <f>SUM(BK92:BK96)</f>
        <v>0</v>
      </c>
    </row>
    <row r="92" s="1" customFormat="1" ht="25.5" customHeight="1">
      <c r="B92" s="44"/>
      <c r="C92" s="219" t="s">
        <v>160</v>
      </c>
      <c r="D92" s="219" t="s">
        <v>155</v>
      </c>
      <c r="E92" s="220" t="s">
        <v>515</v>
      </c>
      <c r="F92" s="221" t="s">
        <v>516</v>
      </c>
      <c r="G92" s="222" t="s">
        <v>233</v>
      </c>
      <c r="H92" s="223">
        <v>52.911000000000001</v>
      </c>
      <c r="I92" s="224"/>
      <c r="J92" s="225">
        <f>ROUND(I92*H92,2)</f>
        <v>0</v>
      </c>
      <c r="K92" s="221" t="s">
        <v>159</v>
      </c>
      <c r="L92" s="70"/>
      <c r="M92" s="226" t="s">
        <v>21</v>
      </c>
      <c r="N92" s="227" t="s">
        <v>44</v>
      </c>
      <c r="O92" s="45"/>
      <c r="P92" s="228">
        <f>O92*H92</f>
        <v>0</v>
      </c>
      <c r="Q92" s="228">
        <v>0</v>
      </c>
      <c r="R92" s="228">
        <f>Q92*H92</f>
        <v>0</v>
      </c>
      <c r="S92" s="228">
        <v>0</v>
      </c>
      <c r="T92" s="229">
        <f>S92*H92</f>
        <v>0</v>
      </c>
      <c r="AR92" s="22" t="s">
        <v>160</v>
      </c>
      <c r="AT92" s="22" t="s">
        <v>155</v>
      </c>
      <c r="AU92" s="22" t="s">
        <v>83</v>
      </c>
      <c r="AY92" s="22" t="s">
        <v>153</v>
      </c>
      <c r="BE92" s="230">
        <f>IF(N92="základní",J92,0)</f>
        <v>0</v>
      </c>
      <c r="BF92" s="230">
        <f>IF(N92="snížená",J92,0)</f>
        <v>0</v>
      </c>
      <c r="BG92" s="230">
        <f>IF(N92="zákl. přenesená",J92,0)</f>
        <v>0</v>
      </c>
      <c r="BH92" s="230">
        <f>IF(N92="sníž. přenesená",J92,0)</f>
        <v>0</v>
      </c>
      <c r="BI92" s="230">
        <f>IF(N92="nulová",J92,0)</f>
        <v>0</v>
      </c>
      <c r="BJ92" s="22" t="s">
        <v>81</v>
      </c>
      <c r="BK92" s="230">
        <f>ROUND(I92*H92,2)</f>
        <v>0</v>
      </c>
      <c r="BL92" s="22" t="s">
        <v>160</v>
      </c>
      <c r="BM92" s="22" t="s">
        <v>649</v>
      </c>
    </row>
    <row r="93" s="1" customFormat="1" ht="25.5" customHeight="1">
      <c r="B93" s="44"/>
      <c r="C93" s="219" t="s">
        <v>176</v>
      </c>
      <c r="D93" s="219" t="s">
        <v>155</v>
      </c>
      <c r="E93" s="220" t="s">
        <v>519</v>
      </c>
      <c r="F93" s="221" t="s">
        <v>520</v>
      </c>
      <c r="G93" s="222" t="s">
        <v>233</v>
      </c>
      <c r="H93" s="223">
        <v>1005.309</v>
      </c>
      <c r="I93" s="224"/>
      <c r="J93" s="225">
        <f>ROUND(I93*H93,2)</f>
        <v>0</v>
      </c>
      <c r="K93" s="221" t="s">
        <v>159</v>
      </c>
      <c r="L93" s="70"/>
      <c r="M93" s="226" t="s">
        <v>21</v>
      </c>
      <c r="N93" s="227" t="s">
        <v>44</v>
      </c>
      <c r="O93" s="45"/>
      <c r="P93" s="228">
        <f>O93*H93</f>
        <v>0</v>
      </c>
      <c r="Q93" s="228">
        <v>0</v>
      </c>
      <c r="R93" s="228">
        <f>Q93*H93</f>
        <v>0</v>
      </c>
      <c r="S93" s="228">
        <v>0</v>
      </c>
      <c r="T93" s="229">
        <f>S93*H93</f>
        <v>0</v>
      </c>
      <c r="AR93" s="22" t="s">
        <v>160</v>
      </c>
      <c r="AT93" s="22" t="s">
        <v>155</v>
      </c>
      <c r="AU93" s="22" t="s">
        <v>83</v>
      </c>
      <c r="AY93" s="22" t="s">
        <v>153</v>
      </c>
      <c r="BE93" s="230">
        <f>IF(N93="základní",J93,0)</f>
        <v>0</v>
      </c>
      <c r="BF93" s="230">
        <f>IF(N93="snížená",J93,0)</f>
        <v>0</v>
      </c>
      <c r="BG93" s="230">
        <f>IF(N93="zákl. přenesená",J93,0)</f>
        <v>0</v>
      </c>
      <c r="BH93" s="230">
        <f>IF(N93="sníž. přenesená",J93,0)</f>
        <v>0</v>
      </c>
      <c r="BI93" s="230">
        <f>IF(N93="nulová",J93,0)</f>
        <v>0</v>
      </c>
      <c r="BJ93" s="22" t="s">
        <v>81</v>
      </c>
      <c r="BK93" s="230">
        <f>ROUND(I93*H93,2)</f>
        <v>0</v>
      </c>
      <c r="BL93" s="22" t="s">
        <v>160</v>
      </c>
      <c r="BM93" s="22" t="s">
        <v>650</v>
      </c>
    </row>
    <row r="94" s="11" customFormat="1">
      <c r="B94" s="234"/>
      <c r="C94" s="235"/>
      <c r="D94" s="231" t="s">
        <v>181</v>
      </c>
      <c r="E94" s="235"/>
      <c r="F94" s="237" t="s">
        <v>651</v>
      </c>
      <c r="G94" s="235"/>
      <c r="H94" s="238">
        <v>1005.309</v>
      </c>
      <c r="I94" s="239"/>
      <c r="J94" s="235"/>
      <c r="K94" s="235"/>
      <c r="L94" s="240"/>
      <c r="M94" s="241"/>
      <c r="N94" s="242"/>
      <c r="O94" s="242"/>
      <c r="P94" s="242"/>
      <c r="Q94" s="242"/>
      <c r="R94" s="242"/>
      <c r="S94" s="242"/>
      <c r="T94" s="243"/>
      <c r="AT94" s="244" t="s">
        <v>181</v>
      </c>
      <c r="AU94" s="244" t="s">
        <v>83</v>
      </c>
      <c r="AV94" s="11" t="s">
        <v>83</v>
      </c>
      <c r="AW94" s="11" t="s">
        <v>6</v>
      </c>
      <c r="AX94" s="11" t="s">
        <v>81</v>
      </c>
      <c r="AY94" s="244" t="s">
        <v>153</v>
      </c>
    </row>
    <row r="95" s="1" customFormat="1" ht="16.5" customHeight="1">
      <c r="B95" s="44"/>
      <c r="C95" s="219" t="s">
        <v>184</v>
      </c>
      <c r="D95" s="219" t="s">
        <v>155</v>
      </c>
      <c r="E95" s="220" t="s">
        <v>534</v>
      </c>
      <c r="F95" s="221" t="s">
        <v>535</v>
      </c>
      <c r="G95" s="222" t="s">
        <v>233</v>
      </c>
      <c r="H95" s="223">
        <v>52.911000000000001</v>
      </c>
      <c r="I95" s="224"/>
      <c r="J95" s="225">
        <f>ROUND(I95*H95,2)</f>
        <v>0</v>
      </c>
      <c r="K95" s="221" t="s">
        <v>159</v>
      </c>
      <c r="L95" s="70"/>
      <c r="M95" s="226" t="s">
        <v>21</v>
      </c>
      <c r="N95" s="227" t="s">
        <v>44</v>
      </c>
      <c r="O95" s="45"/>
      <c r="P95" s="228">
        <f>O95*H95</f>
        <v>0</v>
      </c>
      <c r="Q95" s="228">
        <v>0</v>
      </c>
      <c r="R95" s="228">
        <f>Q95*H95</f>
        <v>0</v>
      </c>
      <c r="S95" s="228">
        <v>0</v>
      </c>
      <c r="T95" s="229">
        <f>S95*H95</f>
        <v>0</v>
      </c>
      <c r="AR95" s="22" t="s">
        <v>160</v>
      </c>
      <c r="AT95" s="22" t="s">
        <v>155</v>
      </c>
      <c r="AU95" s="22" t="s">
        <v>83</v>
      </c>
      <c r="AY95" s="22" t="s">
        <v>153</v>
      </c>
      <c r="BE95" s="230">
        <f>IF(N95="základní",J95,0)</f>
        <v>0</v>
      </c>
      <c r="BF95" s="230">
        <f>IF(N95="snížená",J95,0)</f>
        <v>0</v>
      </c>
      <c r="BG95" s="230">
        <f>IF(N95="zákl. přenesená",J95,0)</f>
        <v>0</v>
      </c>
      <c r="BH95" s="230">
        <f>IF(N95="sníž. přenesená",J95,0)</f>
        <v>0</v>
      </c>
      <c r="BI95" s="230">
        <f>IF(N95="nulová",J95,0)</f>
        <v>0</v>
      </c>
      <c r="BJ95" s="22" t="s">
        <v>81</v>
      </c>
      <c r="BK95" s="230">
        <f>ROUND(I95*H95,2)</f>
        <v>0</v>
      </c>
      <c r="BL95" s="22" t="s">
        <v>160</v>
      </c>
      <c r="BM95" s="22" t="s">
        <v>652</v>
      </c>
    </row>
    <row r="96" s="1" customFormat="1" ht="25.5" customHeight="1">
      <c r="B96" s="44"/>
      <c r="C96" s="219" t="s">
        <v>189</v>
      </c>
      <c r="D96" s="219" t="s">
        <v>155</v>
      </c>
      <c r="E96" s="220" t="s">
        <v>551</v>
      </c>
      <c r="F96" s="221" t="s">
        <v>552</v>
      </c>
      <c r="G96" s="222" t="s">
        <v>233</v>
      </c>
      <c r="H96" s="223">
        <v>52.911000000000001</v>
      </c>
      <c r="I96" s="224"/>
      <c r="J96" s="225">
        <f>ROUND(I96*H96,2)</f>
        <v>0</v>
      </c>
      <c r="K96" s="221" t="s">
        <v>159</v>
      </c>
      <c r="L96" s="70"/>
      <c r="M96" s="226" t="s">
        <v>21</v>
      </c>
      <c r="N96" s="227" t="s">
        <v>44</v>
      </c>
      <c r="O96" s="45"/>
      <c r="P96" s="228">
        <f>O96*H96</f>
        <v>0</v>
      </c>
      <c r="Q96" s="228">
        <v>0</v>
      </c>
      <c r="R96" s="228">
        <f>Q96*H96</f>
        <v>0</v>
      </c>
      <c r="S96" s="228">
        <v>0</v>
      </c>
      <c r="T96" s="229">
        <f>S96*H96</f>
        <v>0</v>
      </c>
      <c r="AR96" s="22" t="s">
        <v>160</v>
      </c>
      <c r="AT96" s="22" t="s">
        <v>155</v>
      </c>
      <c r="AU96" s="22" t="s">
        <v>83</v>
      </c>
      <c r="AY96" s="22" t="s">
        <v>153</v>
      </c>
      <c r="BE96" s="230">
        <f>IF(N96="základní",J96,0)</f>
        <v>0</v>
      </c>
      <c r="BF96" s="230">
        <f>IF(N96="snížená",J96,0)</f>
        <v>0</v>
      </c>
      <c r="BG96" s="230">
        <f>IF(N96="zákl. přenesená",J96,0)</f>
        <v>0</v>
      </c>
      <c r="BH96" s="230">
        <f>IF(N96="sníž. přenesená",J96,0)</f>
        <v>0</v>
      </c>
      <c r="BI96" s="230">
        <f>IF(N96="nulová",J96,0)</f>
        <v>0</v>
      </c>
      <c r="BJ96" s="22" t="s">
        <v>81</v>
      </c>
      <c r="BK96" s="230">
        <f>ROUND(I96*H96,2)</f>
        <v>0</v>
      </c>
      <c r="BL96" s="22" t="s">
        <v>160</v>
      </c>
      <c r="BM96" s="22" t="s">
        <v>653</v>
      </c>
    </row>
    <row r="97" s="10" customFormat="1" ht="29.88" customHeight="1">
      <c r="B97" s="203"/>
      <c r="C97" s="204"/>
      <c r="D97" s="205" t="s">
        <v>72</v>
      </c>
      <c r="E97" s="217" t="s">
        <v>556</v>
      </c>
      <c r="F97" s="217" t="s">
        <v>557</v>
      </c>
      <c r="G97" s="204"/>
      <c r="H97" s="204"/>
      <c r="I97" s="207"/>
      <c r="J97" s="218">
        <f>BK97</f>
        <v>0</v>
      </c>
      <c r="K97" s="204"/>
      <c r="L97" s="209"/>
      <c r="M97" s="210"/>
      <c r="N97" s="211"/>
      <c r="O97" s="211"/>
      <c r="P97" s="212">
        <f>SUM(P98:P100)</f>
        <v>0</v>
      </c>
      <c r="Q97" s="211"/>
      <c r="R97" s="212">
        <f>SUM(R98:R100)</f>
        <v>0</v>
      </c>
      <c r="S97" s="211"/>
      <c r="T97" s="213">
        <f>SUM(T98:T100)</f>
        <v>0</v>
      </c>
      <c r="AR97" s="214" t="s">
        <v>81</v>
      </c>
      <c r="AT97" s="215" t="s">
        <v>72</v>
      </c>
      <c r="AU97" s="215" t="s">
        <v>81</v>
      </c>
      <c r="AY97" s="214" t="s">
        <v>153</v>
      </c>
      <c r="BK97" s="216">
        <f>SUM(BK98:BK100)</f>
        <v>0</v>
      </c>
    </row>
    <row r="98" s="1" customFormat="1" ht="25.5" customHeight="1">
      <c r="B98" s="44"/>
      <c r="C98" s="219" t="s">
        <v>196</v>
      </c>
      <c r="D98" s="219" t="s">
        <v>155</v>
      </c>
      <c r="E98" s="220" t="s">
        <v>559</v>
      </c>
      <c r="F98" s="221" t="s">
        <v>560</v>
      </c>
      <c r="G98" s="222" t="s">
        <v>233</v>
      </c>
      <c r="H98" s="223">
        <v>49.381</v>
      </c>
      <c r="I98" s="224"/>
      <c r="J98" s="225">
        <f>ROUND(I98*H98,2)</f>
        <v>0</v>
      </c>
      <c r="K98" s="221" t="s">
        <v>159</v>
      </c>
      <c r="L98" s="70"/>
      <c r="M98" s="226" t="s">
        <v>21</v>
      </c>
      <c r="N98" s="227" t="s">
        <v>44</v>
      </c>
      <c r="O98" s="45"/>
      <c r="P98" s="228">
        <f>O98*H98</f>
        <v>0</v>
      </c>
      <c r="Q98" s="228">
        <v>0</v>
      </c>
      <c r="R98" s="228">
        <f>Q98*H98</f>
        <v>0</v>
      </c>
      <c r="S98" s="228">
        <v>0</v>
      </c>
      <c r="T98" s="229">
        <f>S98*H98</f>
        <v>0</v>
      </c>
      <c r="AR98" s="22" t="s">
        <v>160</v>
      </c>
      <c r="AT98" s="22" t="s">
        <v>155</v>
      </c>
      <c r="AU98" s="22" t="s">
        <v>83</v>
      </c>
      <c r="AY98" s="22" t="s">
        <v>153</v>
      </c>
      <c r="BE98" s="230">
        <f>IF(N98="základní",J98,0)</f>
        <v>0</v>
      </c>
      <c r="BF98" s="230">
        <f>IF(N98="snížená",J98,0)</f>
        <v>0</v>
      </c>
      <c r="BG98" s="230">
        <f>IF(N98="zákl. přenesená",J98,0)</f>
        <v>0</v>
      </c>
      <c r="BH98" s="230">
        <f>IF(N98="sníž. přenesená",J98,0)</f>
        <v>0</v>
      </c>
      <c r="BI98" s="230">
        <f>IF(N98="nulová",J98,0)</f>
        <v>0</v>
      </c>
      <c r="BJ98" s="22" t="s">
        <v>81</v>
      </c>
      <c r="BK98" s="230">
        <f>ROUND(I98*H98,2)</f>
        <v>0</v>
      </c>
      <c r="BL98" s="22" t="s">
        <v>160</v>
      </c>
      <c r="BM98" s="22" t="s">
        <v>654</v>
      </c>
    </row>
    <row r="99" s="1" customFormat="1" ht="38.25" customHeight="1">
      <c r="B99" s="44"/>
      <c r="C99" s="219" t="s">
        <v>202</v>
      </c>
      <c r="D99" s="219" t="s">
        <v>155</v>
      </c>
      <c r="E99" s="220" t="s">
        <v>563</v>
      </c>
      <c r="F99" s="221" t="s">
        <v>564</v>
      </c>
      <c r="G99" s="222" t="s">
        <v>233</v>
      </c>
      <c r="H99" s="223">
        <v>98.762</v>
      </c>
      <c r="I99" s="224"/>
      <c r="J99" s="225">
        <f>ROUND(I99*H99,2)</f>
        <v>0</v>
      </c>
      <c r="K99" s="221" t="s">
        <v>159</v>
      </c>
      <c r="L99" s="70"/>
      <c r="M99" s="226" t="s">
        <v>21</v>
      </c>
      <c r="N99" s="227" t="s">
        <v>44</v>
      </c>
      <c r="O99" s="45"/>
      <c r="P99" s="228">
        <f>O99*H99</f>
        <v>0</v>
      </c>
      <c r="Q99" s="228">
        <v>0</v>
      </c>
      <c r="R99" s="228">
        <f>Q99*H99</f>
        <v>0</v>
      </c>
      <c r="S99" s="228">
        <v>0</v>
      </c>
      <c r="T99" s="229">
        <f>S99*H99</f>
        <v>0</v>
      </c>
      <c r="AR99" s="22" t="s">
        <v>160</v>
      </c>
      <c r="AT99" s="22" t="s">
        <v>155</v>
      </c>
      <c r="AU99" s="22" t="s">
        <v>83</v>
      </c>
      <c r="AY99" s="22" t="s">
        <v>153</v>
      </c>
      <c r="BE99" s="230">
        <f>IF(N99="základní",J99,0)</f>
        <v>0</v>
      </c>
      <c r="BF99" s="230">
        <f>IF(N99="snížená",J99,0)</f>
        <v>0</v>
      </c>
      <c r="BG99" s="230">
        <f>IF(N99="zákl. přenesená",J99,0)</f>
        <v>0</v>
      </c>
      <c r="BH99" s="230">
        <f>IF(N99="sníž. přenesená",J99,0)</f>
        <v>0</v>
      </c>
      <c r="BI99" s="230">
        <f>IF(N99="nulová",J99,0)</f>
        <v>0</v>
      </c>
      <c r="BJ99" s="22" t="s">
        <v>81</v>
      </c>
      <c r="BK99" s="230">
        <f>ROUND(I99*H99,2)</f>
        <v>0</v>
      </c>
      <c r="BL99" s="22" t="s">
        <v>160</v>
      </c>
      <c r="BM99" s="22" t="s">
        <v>655</v>
      </c>
    </row>
    <row r="100" s="11" customFormat="1">
      <c r="B100" s="234"/>
      <c r="C100" s="235"/>
      <c r="D100" s="231" t="s">
        <v>181</v>
      </c>
      <c r="E100" s="235"/>
      <c r="F100" s="237" t="s">
        <v>656</v>
      </c>
      <c r="G100" s="235"/>
      <c r="H100" s="238">
        <v>98.762</v>
      </c>
      <c r="I100" s="239"/>
      <c r="J100" s="235"/>
      <c r="K100" s="235"/>
      <c r="L100" s="240"/>
      <c r="M100" s="266"/>
      <c r="N100" s="267"/>
      <c r="O100" s="267"/>
      <c r="P100" s="267"/>
      <c r="Q100" s="267"/>
      <c r="R100" s="267"/>
      <c r="S100" s="267"/>
      <c r="T100" s="268"/>
      <c r="AT100" s="244" t="s">
        <v>181</v>
      </c>
      <c r="AU100" s="244" t="s">
        <v>83</v>
      </c>
      <c r="AV100" s="11" t="s">
        <v>83</v>
      </c>
      <c r="AW100" s="11" t="s">
        <v>6</v>
      </c>
      <c r="AX100" s="11" t="s">
        <v>81</v>
      </c>
      <c r="AY100" s="244" t="s">
        <v>153</v>
      </c>
    </row>
    <row r="101" s="1" customFormat="1" ht="6.96" customHeight="1">
      <c r="B101" s="65"/>
      <c r="C101" s="66"/>
      <c r="D101" s="66"/>
      <c r="E101" s="66"/>
      <c r="F101" s="66"/>
      <c r="G101" s="66"/>
      <c r="H101" s="66"/>
      <c r="I101" s="164"/>
      <c r="J101" s="66"/>
      <c r="K101" s="66"/>
      <c r="L101" s="70"/>
    </row>
  </sheetData>
  <sheetProtection sheet="1" autoFilter="0" formatColumns="0" formatRows="0" objects="1" scenarios="1" spinCount="100000" saltValue="UC1WS0aSq5qFhcDfCfhW906xHYVXqloJhz+ECmrl+WTRPT6UwY/FWDIE/Ky4s98oXkV3gSGddeED7eIBOkOQXg==" hashValue="JpVoxdhM9a8kJ/edmypC3CdjFcY16xUONAMNE/5kcS2zjFATTH6HvKL18zYfE1GUtgIzUUtDql3kTKDyk/Byyw==" algorithmName="SHA-512" password="CC35"/>
  <autoFilter ref="C80:K100"/>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92</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657</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ROUND(J85,2)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ROUND(SUM(BE85:BE270), 2)</f>
        <v>0</v>
      </c>
      <c r="G30" s="45"/>
      <c r="H30" s="45"/>
      <c r="I30" s="156">
        <v>0.20999999999999999</v>
      </c>
      <c r="J30" s="155">
        <f>ROUND(ROUND((SUM(BE85:BE270)), 2)*I30, 2)</f>
        <v>0</v>
      </c>
      <c r="K30" s="49"/>
    </row>
    <row r="31" s="1" customFormat="1" ht="14.4" customHeight="1">
      <c r="B31" s="44"/>
      <c r="C31" s="45"/>
      <c r="D31" s="45"/>
      <c r="E31" s="53" t="s">
        <v>45</v>
      </c>
      <c r="F31" s="155">
        <f>ROUND(SUM(BF85:BF270), 2)</f>
        <v>0</v>
      </c>
      <c r="G31" s="45"/>
      <c r="H31" s="45"/>
      <c r="I31" s="156">
        <v>0.14999999999999999</v>
      </c>
      <c r="J31" s="155">
        <f>ROUND(ROUND((SUM(BF85:BF270)), 2)*I31, 2)</f>
        <v>0</v>
      </c>
      <c r="K31" s="49"/>
    </row>
    <row r="32" hidden="1" s="1" customFormat="1" ht="14.4" customHeight="1">
      <c r="B32" s="44"/>
      <c r="C32" s="45"/>
      <c r="D32" s="45"/>
      <c r="E32" s="53" t="s">
        <v>46</v>
      </c>
      <c r="F32" s="155">
        <f>ROUND(SUM(BG85:BG270), 2)</f>
        <v>0</v>
      </c>
      <c r="G32" s="45"/>
      <c r="H32" s="45"/>
      <c r="I32" s="156">
        <v>0.20999999999999999</v>
      </c>
      <c r="J32" s="155">
        <v>0</v>
      </c>
      <c r="K32" s="49"/>
    </row>
    <row r="33" hidden="1" s="1" customFormat="1" ht="14.4" customHeight="1">
      <c r="B33" s="44"/>
      <c r="C33" s="45"/>
      <c r="D33" s="45"/>
      <c r="E33" s="53" t="s">
        <v>47</v>
      </c>
      <c r="F33" s="155">
        <f>ROUND(SUM(BH85:BH270), 2)</f>
        <v>0</v>
      </c>
      <c r="G33" s="45"/>
      <c r="H33" s="45"/>
      <c r="I33" s="156">
        <v>0.14999999999999999</v>
      </c>
      <c r="J33" s="155">
        <v>0</v>
      </c>
      <c r="K33" s="49"/>
    </row>
    <row r="34" hidden="1" s="1" customFormat="1" ht="14.4" customHeight="1">
      <c r="B34" s="44"/>
      <c r="C34" s="45"/>
      <c r="D34" s="45"/>
      <c r="E34" s="53" t="s">
        <v>48</v>
      </c>
      <c r="F34" s="155">
        <f>ROUND(SUM(BI85:BI270),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SO105_část SO105 - SO105_REKONSTRUKCE SILNICE II/335, UHL. JANOVICE - PRŮTAH</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J85</f>
        <v>0</v>
      </c>
      <c r="K56" s="49"/>
      <c r="AU56" s="22" t="s">
        <v>126</v>
      </c>
    </row>
    <row r="57" s="7" customFormat="1" ht="24.96" customHeight="1">
      <c r="B57" s="175"/>
      <c r="C57" s="176"/>
      <c r="D57" s="177" t="s">
        <v>127</v>
      </c>
      <c r="E57" s="178"/>
      <c r="F57" s="178"/>
      <c r="G57" s="178"/>
      <c r="H57" s="178"/>
      <c r="I57" s="179"/>
      <c r="J57" s="180">
        <f>J86</f>
        <v>0</v>
      </c>
      <c r="K57" s="181"/>
    </row>
    <row r="58" s="8" customFormat="1" ht="19.92" customHeight="1">
      <c r="B58" s="182"/>
      <c r="C58" s="183"/>
      <c r="D58" s="184" t="s">
        <v>128</v>
      </c>
      <c r="E58" s="185"/>
      <c r="F58" s="185"/>
      <c r="G58" s="185"/>
      <c r="H58" s="185"/>
      <c r="I58" s="186"/>
      <c r="J58" s="187">
        <f>J87</f>
        <v>0</v>
      </c>
      <c r="K58" s="188"/>
    </row>
    <row r="59" s="8" customFormat="1" ht="19.92" customHeight="1">
      <c r="B59" s="182"/>
      <c r="C59" s="183"/>
      <c r="D59" s="184" t="s">
        <v>129</v>
      </c>
      <c r="E59" s="185"/>
      <c r="F59" s="185"/>
      <c r="G59" s="185"/>
      <c r="H59" s="185"/>
      <c r="I59" s="186"/>
      <c r="J59" s="187">
        <f>J127</f>
        <v>0</v>
      </c>
      <c r="K59" s="188"/>
    </row>
    <row r="60" s="8" customFormat="1" ht="19.92" customHeight="1">
      <c r="B60" s="182"/>
      <c r="C60" s="183"/>
      <c r="D60" s="184" t="s">
        <v>131</v>
      </c>
      <c r="E60" s="185"/>
      <c r="F60" s="185"/>
      <c r="G60" s="185"/>
      <c r="H60" s="185"/>
      <c r="I60" s="186"/>
      <c r="J60" s="187">
        <f>J132</f>
        <v>0</v>
      </c>
      <c r="K60" s="188"/>
    </row>
    <row r="61" s="8" customFormat="1" ht="19.92" customHeight="1">
      <c r="B61" s="182"/>
      <c r="C61" s="183"/>
      <c r="D61" s="184" t="s">
        <v>132</v>
      </c>
      <c r="E61" s="185"/>
      <c r="F61" s="185"/>
      <c r="G61" s="185"/>
      <c r="H61" s="185"/>
      <c r="I61" s="186"/>
      <c r="J61" s="187">
        <f>J164</f>
        <v>0</v>
      </c>
      <c r="K61" s="188"/>
    </row>
    <row r="62" s="8" customFormat="1" ht="19.92" customHeight="1">
      <c r="B62" s="182"/>
      <c r="C62" s="183"/>
      <c r="D62" s="184" t="s">
        <v>133</v>
      </c>
      <c r="E62" s="185"/>
      <c r="F62" s="185"/>
      <c r="G62" s="185"/>
      <c r="H62" s="185"/>
      <c r="I62" s="186"/>
      <c r="J62" s="187">
        <f>J194</f>
        <v>0</v>
      </c>
      <c r="K62" s="188"/>
    </row>
    <row r="63" s="8" customFormat="1" ht="19.92" customHeight="1">
      <c r="B63" s="182"/>
      <c r="C63" s="183"/>
      <c r="D63" s="184" t="s">
        <v>134</v>
      </c>
      <c r="E63" s="185"/>
      <c r="F63" s="185"/>
      <c r="G63" s="185"/>
      <c r="H63" s="185"/>
      <c r="I63" s="186"/>
      <c r="J63" s="187">
        <f>J211</f>
        <v>0</v>
      </c>
      <c r="K63" s="188"/>
    </row>
    <row r="64" s="8" customFormat="1" ht="19.92" customHeight="1">
      <c r="B64" s="182"/>
      <c r="C64" s="183"/>
      <c r="D64" s="184" t="s">
        <v>135</v>
      </c>
      <c r="E64" s="185"/>
      <c r="F64" s="185"/>
      <c r="G64" s="185"/>
      <c r="H64" s="185"/>
      <c r="I64" s="186"/>
      <c r="J64" s="187">
        <f>J249</f>
        <v>0</v>
      </c>
      <c r="K64" s="188"/>
    </row>
    <row r="65" s="8" customFormat="1" ht="19.92" customHeight="1">
      <c r="B65" s="182"/>
      <c r="C65" s="183"/>
      <c r="D65" s="184" t="s">
        <v>136</v>
      </c>
      <c r="E65" s="185"/>
      <c r="F65" s="185"/>
      <c r="G65" s="185"/>
      <c r="H65" s="185"/>
      <c r="I65" s="186"/>
      <c r="J65" s="187">
        <f>J267</f>
        <v>0</v>
      </c>
      <c r="K65" s="188"/>
    </row>
    <row r="66" s="1" customFormat="1" ht="21.84" customHeight="1">
      <c r="B66" s="44"/>
      <c r="C66" s="45"/>
      <c r="D66" s="45"/>
      <c r="E66" s="45"/>
      <c r="F66" s="45"/>
      <c r="G66" s="45"/>
      <c r="H66" s="45"/>
      <c r="I66" s="142"/>
      <c r="J66" s="45"/>
      <c r="K66" s="49"/>
    </row>
    <row r="67" s="1" customFormat="1" ht="6.96" customHeight="1">
      <c r="B67" s="65"/>
      <c r="C67" s="66"/>
      <c r="D67" s="66"/>
      <c r="E67" s="66"/>
      <c r="F67" s="66"/>
      <c r="G67" s="66"/>
      <c r="H67" s="66"/>
      <c r="I67" s="164"/>
      <c r="J67" s="66"/>
      <c r="K67" s="67"/>
    </row>
    <row r="71" s="1" customFormat="1" ht="6.96" customHeight="1">
      <c r="B71" s="68"/>
      <c r="C71" s="69"/>
      <c r="D71" s="69"/>
      <c r="E71" s="69"/>
      <c r="F71" s="69"/>
      <c r="G71" s="69"/>
      <c r="H71" s="69"/>
      <c r="I71" s="167"/>
      <c r="J71" s="69"/>
      <c r="K71" s="69"/>
      <c r="L71" s="70"/>
    </row>
    <row r="72" s="1" customFormat="1" ht="36.96" customHeight="1">
      <c r="B72" s="44"/>
      <c r="C72" s="71" t="s">
        <v>137</v>
      </c>
      <c r="D72" s="72"/>
      <c r="E72" s="72"/>
      <c r="F72" s="72"/>
      <c r="G72" s="72"/>
      <c r="H72" s="72"/>
      <c r="I72" s="189"/>
      <c r="J72" s="72"/>
      <c r="K72" s="72"/>
      <c r="L72" s="70"/>
    </row>
    <row r="73" s="1" customFormat="1" ht="6.96" customHeight="1">
      <c r="B73" s="44"/>
      <c r="C73" s="72"/>
      <c r="D73" s="72"/>
      <c r="E73" s="72"/>
      <c r="F73" s="72"/>
      <c r="G73" s="72"/>
      <c r="H73" s="72"/>
      <c r="I73" s="189"/>
      <c r="J73" s="72"/>
      <c r="K73" s="72"/>
      <c r="L73" s="70"/>
    </row>
    <row r="74" s="1" customFormat="1" ht="14.4" customHeight="1">
      <c r="B74" s="44"/>
      <c r="C74" s="74" t="s">
        <v>18</v>
      </c>
      <c r="D74" s="72"/>
      <c r="E74" s="72"/>
      <c r="F74" s="72"/>
      <c r="G74" s="72"/>
      <c r="H74" s="72"/>
      <c r="I74" s="189"/>
      <c r="J74" s="72"/>
      <c r="K74" s="72"/>
      <c r="L74" s="70"/>
    </row>
    <row r="75" s="1" customFormat="1" ht="16.5" customHeight="1">
      <c r="B75" s="44"/>
      <c r="C75" s="72"/>
      <c r="D75" s="72"/>
      <c r="E75" s="190" t="str">
        <f>E7</f>
        <v>II/335 Uhlířské Janovice - Staňkovice, rekonstrukce vozovky a odstranění bodové závady</v>
      </c>
      <c r="F75" s="74"/>
      <c r="G75" s="74"/>
      <c r="H75" s="74"/>
      <c r="I75" s="189"/>
      <c r="J75" s="72"/>
      <c r="K75" s="72"/>
      <c r="L75" s="70"/>
    </row>
    <row r="76" s="1" customFormat="1" ht="14.4" customHeight="1">
      <c r="B76" s="44"/>
      <c r="C76" s="74" t="s">
        <v>120</v>
      </c>
      <c r="D76" s="72"/>
      <c r="E76" s="72"/>
      <c r="F76" s="72"/>
      <c r="G76" s="72"/>
      <c r="H76" s="72"/>
      <c r="I76" s="189"/>
      <c r="J76" s="72"/>
      <c r="K76" s="72"/>
      <c r="L76" s="70"/>
    </row>
    <row r="77" s="1" customFormat="1" ht="17.25" customHeight="1">
      <c r="B77" s="44"/>
      <c r="C77" s="72"/>
      <c r="D77" s="72"/>
      <c r="E77" s="80" t="str">
        <f>E9</f>
        <v>SO105_část SO105 - SO105_REKONSTRUKCE SILNICE II/335, UHL. JANOVICE - PRŮTAH</v>
      </c>
      <c r="F77" s="72"/>
      <c r="G77" s="72"/>
      <c r="H77" s="72"/>
      <c r="I77" s="189"/>
      <c r="J77" s="72"/>
      <c r="K77" s="72"/>
      <c r="L77" s="70"/>
    </row>
    <row r="78" s="1" customFormat="1" ht="6.96" customHeight="1">
      <c r="B78" s="44"/>
      <c r="C78" s="72"/>
      <c r="D78" s="72"/>
      <c r="E78" s="72"/>
      <c r="F78" s="72"/>
      <c r="G78" s="72"/>
      <c r="H78" s="72"/>
      <c r="I78" s="189"/>
      <c r="J78" s="72"/>
      <c r="K78" s="72"/>
      <c r="L78" s="70"/>
    </row>
    <row r="79" s="1" customFormat="1" ht="18" customHeight="1">
      <c r="B79" s="44"/>
      <c r="C79" s="74" t="s">
        <v>23</v>
      </c>
      <c r="D79" s="72"/>
      <c r="E79" s="72"/>
      <c r="F79" s="191" t="str">
        <f>F12</f>
        <v>Katastrální obec Uhlířské janovice</v>
      </c>
      <c r="G79" s="72"/>
      <c r="H79" s="72"/>
      <c r="I79" s="192" t="s">
        <v>25</v>
      </c>
      <c r="J79" s="83" t="str">
        <f>IF(J12="","",J12)</f>
        <v>3. 11. 2017</v>
      </c>
      <c r="K79" s="72"/>
      <c r="L79" s="70"/>
    </row>
    <row r="80" s="1" customFormat="1" ht="6.96" customHeight="1">
      <c r="B80" s="44"/>
      <c r="C80" s="72"/>
      <c r="D80" s="72"/>
      <c r="E80" s="72"/>
      <c r="F80" s="72"/>
      <c r="G80" s="72"/>
      <c r="H80" s="72"/>
      <c r="I80" s="189"/>
      <c r="J80" s="72"/>
      <c r="K80" s="72"/>
      <c r="L80" s="70"/>
    </row>
    <row r="81" s="1" customFormat="1">
      <c r="B81" s="44"/>
      <c r="C81" s="74" t="s">
        <v>27</v>
      </c>
      <c r="D81" s="72"/>
      <c r="E81" s="72"/>
      <c r="F81" s="191" t="str">
        <f>E15</f>
        <v>Středočeský kraj</v>
      </c>
      <c r="G81" s="72"/>
      <c r="H81" s="72"/>
      <c r="I81" s="192" t="s">
        <v>33</v>
      </c>
      <c r="J81" s="191" t="str">
        <f>E21</f>
        <v>Pontex, spol. s r.o.</v>
      </c>
      <c r="K81" s="72"/>
      <c r="L81" s="70"/>
    </row>
    <row r="82" s="1" customFormat="1" ht="14.4" customHeight="1">
      <c r="B82" s="44"/>
      <c r="C82" s="74" t="s">
        <v>31</v>
      </c>
      <c r="D82" s="72"/>
      <c r="E82" s="72"/>
      <c r="F82" s="191" t="str">
        <f>IF(E18="","",E18)</f>
        <v/>
      </c>
      <c r="G82" s="72"/>
      <c r="H82" s="72"/>
      <c r="I82" s="189"/>
      <c r="J82" s="72"/>
      <c r="K82" s="72"/>
      <c r="L82" s="70"/>
    </row>
    <row r="83" s="1" customFormat="1" ht="10.32" customHeight="1">
      <c r="B83" s="44"/>
      <c r="C83" s="72"/>
      <c r="D83" s="72"/>
      <c r="E83" s="72"/>
      <c r="F83" s="72"/>
      <c r="G83" s="72"/>
      <c r="H83" s="72"/>
      <c r="I83" s="189"/>
      <c r="J83" s="72"/>
      <c r="K83" s="72"/>
      <c r="L83" s="70"/>
    </row>
    <row r="84" s="9" customFormat="1" ht="29.28" customHeight="1">
      <c r="B84" s="193"/>
      <c r="C84" s="194" t="s">
        <v>138</v>
      </c>
      <c r="D84" s="195" t="s">
        <v>58</v>
      </c>
      <c r="E84" s="195" t="s">
        <v>54</v>
      </c>
      <c r="F84" s="195" t="s">
        <v>139</v>
      </c>
      <c r="G84" s="195" t="s">
        <v>140</v>
      </c>
      <c r="H84" s="195" t="s">
        <v>141</v>
      </c>
      <c r="I84" s="196" t="s">
        <v>142</v>
      </c>
      <c r="J84" s="195" t="s">
        <v>124</v>
      </c>
      <c r="K84" s="197" t="s">
        <v>143</v>
      </c>
      <c r="L84" s="198"/>
      <c r="M84" s="100" t="s">
        <v>144</v>
      </c>
      <c r="N84" s="101" t="s">
        <v>43</v>
      </c>
      <c r="O84" s="101" t="s">
        <v>145</v>
      </c>
      <c r="P84" s="101" t="s">
        <v>146</v>
      </c>
      <c r="Q84" s="101" t="s">
        <v>147</v>
      </c>
      <c r="R84" s="101" t="s">
        <v>148</v>
      </c>
      <c r="S84" s="101" t="s">
        <v>149</v>
      </c>
      <c r="T84" s="102" t="s">
        <v>150</v>
      </c>
    </row>
    <row r="85" s="1" customFormat="1" ht="29.28" customHeight="1">
      <c r="B85" s="44"/>
      <c r="C85" s="106" t="s">
        <v>125</v>
      </c>
      <c r="D85" s="72"/>
      <c r="E85" s="72"/>
      <c r="F85" s="72"/>
      <c r="G85" s="72"/>
      <c r="H85" s="72"/>
      <c r="I85" s="189"/>
      <c r="J85" s="199">
        <f>BK85</f>
        <v>0</v>
      </c>
      <c r="K85" s="72"/>
      <c r="L85" s="70"/>
      <c r="M85" s="103"/>
      <c r="N85" s="104"/>
      <c r="O85" s="104"/>
      <c r="P85" s="200">
        <f>P86</f>
        <v>0</v>
      </c>
      <c r="Q85" s="104"/>
      <c r="R85" s="200">
        <f>R86</f>
        <v>589.9468713</v>
      </c>
      <c r="S85" s="104"/>
      <c r="T85" s="201">
        <f>T86</f>
        <v>3951.6694600000001</v>
      </c>
      <c r="AT85" s="22" t="s">
        <v>72</v>
      </c>
      <c r="AU85" s="22" t="s">
        <v>126</v>
      </c>
      <c r="BK85" s="202">
        <f>BK86</f>
        <v>0</v>
      </c>
    </row>
    <row r="86" s="10" customFormat="1" ht="37.44" customHeight="1">
      <c r="B86" s="203"/>
      <c r="C86" s="204"/>
      <c r="D86" s="205" t="s">
        <v>72</v>
      </c>
      <c r="E86" s="206" t="s">
        <v>151</v>
      </c>
      <c r="F86" s="206" t="s">
        <v>152</v>
      </c>
      <c r="G86" s="204"/>
      <c r="H86" s="204"/>
      <c r="I86" s="207"/>
      <c r="J86" s="208">
        <f>BK86</f>
        <v>0</v>
      </c>
      <c r="K86" s="204"/>
      <c r="L86" s="209"/>
      <c r="M86" s="210"/>
      <c r="N86" s="211"/>
      <c r="O86" s="211"/>
      <c r="P86" s="212">
        <f>P87+P127+P132+P164+P194+P211+P249+P267</f>
        <v>0</v>
      </c>
      <c r="Q86" s="211"/>
      <c r="R86" s="212">
        <f>R87+R127+R132+R164+R194+R211+R249+R267</f>
        <v>589.9468713</v>
      </c>
      <c r="S86" s="211"/>
      <c r="T86" s="213">
        <f>T87+T127+T132+T164+T194+T211+T249+T267</f>
        <v>3951.6694600000001</v>
      </c>
      <c r="AR86" s="214" t="s">
        <v>81</v>
      </c>
      <c r="AT86" s="215" t="s">
        <v>72</v>
      </c>
      <c r="AU86" s="215" t="s">
        <v>73</v>
      </c>
      <c r="AY86" s="214" t="s">
        <v>153</v>
      </c>
      <c r="BK86" s="216">
        <f>BK87+BK127+BK132+BK164+BK194+BK211+BK249+BK267</f>
        <v>0</v>
      </c>
    </row>
    <row r="87" s="10" customFormat="1" ht="19.92" customHeight="1">
      <c r="B87" s="203"/>
      <c r="C87" s="204"/>
      <c r="D87" s="205" t="s">
        <v>72</v>
      </c>
      <c r="E87" s="217" t="s">
        <v>81</v>
      </c>
      <c r="F87" s="217" t="s">
        <v>154</v>
      </c>
      <c r="G87" s="204"/>
      <c r="H87" s="204"/>
      <c r="I87" s="207"/>
      <c r="J87" s="218">
        <f>BK87</f>
        <v>0</v>
      </c>
      <c r="K87" s="204"/>
      <c r="L87" s="209"/>
      <c r="M87" s="210"/>
      <c r="N87" s="211"/>
      <c r="O87" s="211"/>
      <c r="P87" s="212">
        <f>SUM(P88:P126)</f>
        <v>0</v>
      </c>
      <c r="Q87" s="211"/>
      <c r="R87" s="212">
        <f>SUM(R88:R126)</f>
        <v>0.46503049999999996</v>
      </c>
      <c r="S87" s="211"/>
      <c r="T87" s="213">
        <f>SUM(T88:T126)</f>
        <v>3696.8177000000001</v>
      </c>
      <c r="AR87" s="214" t="s">
        <v>81</v>
      </c>
      <c r="AT87" s="215" t="s">
        <v>72</v>
      </c>
      <c r="AU87" s="215" t="s">
        <v>81</v>
      </c>
      <c r="AY87" s="214" t="s">
        <v>153</v>
      </c>
      <c r="BK87" s="216">
        <f>SUM(BK88:BK126)</f>
        <v>0</v>
      </c>
    </row>
    <row r="88" s="1" customFormat="1" ht="25.5" customHeight="1">
      <c r="B88" s="44"/>
      <c r="C88" s="219" t="s">
        <v>81</v>
      </c>
      <c r="D88" s="219" t="s">
        <v>155</v>
      </c>
      <c r="E88" s="220" t="s">
        <v>168</v>
      </c>
      <c r="F88" s="221" t="s">
        <v>169</v>
      </c>
      <c r="G88" s="222" t="s">
        <v>170</v>
      </c>
      <c r="H88" s="223">
        <v>6</v>
      </c>
      <c r="I88" s="224"/>
      <c r="J88" s="225">
        <f>ROUND(I88*H88,2)</f>
        <v>0</v>
      </c>
      <c r="K88" s="221" t="s">
        <v>159</v>
      </c>
      <c r="L88" s="70"/>
      <c r="M88" s="226" t="s">
        <v>21</v>
      </c>
      <c r="N88" s="227" t="s">
        <v>44</v>
      </c>
      <c r="O88" s="45"/>
      <c r="P88" s="228">
        <f>O88*H88</f>
        <v>0</v>
      </c>
      <c r="Q88" s="228">
        <v>0</v>
      </c>
      <c r="R88" s="228">
        <f>Q88*H88</f>
        <v>0</v>
      </c>
      <c r="S88" s="228">
        <v>0</v>
      </c>
      <c r="T88" s="229">
        <f>S88*H88</f>
        <v>0</v>
      </c>
      <c r="AR88" s="22" t="s">
        <v>160</v>
      </c>
      <c r="AT88" s="22" t="s">
        <v>155</v>
      </c>
      <c r="AU88" s="22" t="s">
        <v>83</v>
      </c>
      <c r="AY88" s="22" t="s">
        <v>153</v>
      </c>
      <c r="BE88" s="230">
        <f>IF(N88="základní",J88,0)</f>
        <v>0</v>
      </c>
      <c r="BF88" s="230">
        <f>IF(N88="snížená",J88,0)</f>
        <v>0</v>
      </c>
      <c r="BG88" s="230">
        <f>IF(N88="zákl. přenesená",J88,0)</f>
        <v>0</v>
      </c>
      <c r="BH88" s="230">
        <f>IF(N88="sníž. přenesená",J88,0)</f>
        <v>0</v>
      </c>
      <c r="BI88" s="230">
        <f>IF(N88="nulová",J88,0)</f>
        <v>0</v>
      </c>
      <c r="BJ88" s="22" t="s">
        <v>81</v>
      </c>
      <c r="BK88" s="230">
        <f>ROUND(I88*H88,2)</f>
        <v>0</v>
      </c>
      <c r="BL88" s="22" t="s">
        <v>160</v>
      </c>
      <c r="BM88" s="22" t="s">
        <v>658</v>
      </c>
    </row>
    <row r="89" s="1" customFormat="1">
      <c r="B89" s="44"/>
      <c r="C89" s="72"/>
      <c r="D89" s="231" t="s">
        <v>162</v>
      </c>
      <c r="E89" s="72"/>
      <c r="F89" s="232" t="s">
        <v>172</v>
      </c>
      <c r="G89" s="72"/>
      <c r="H89" s="72"/>
      <c r="I89" s="189"/>
      <c r="J89" s="72"/>
      <c r="K89" s="72"/>
      <c r="L89" s="70"/>
      <c r="M89" s="233"/>
      <c r="N89" s="45"/>
      <c r="O89" s="45"/>
      <c r="P89" s="45"/>
      <c r="Q89" s="45"/>
      <c r="R89" s="45"/>
      <c r="S89" s="45"/>
      <c r="T89" s="93"/>
      <c r="AT89" s="22" t="s">
        <v>162</v>
      </c>
      <c r="AU89" s="22" t="s">
        <v>83</v>
      </c>
    </row>
    <row r="90" s="1" customFormat="1" ht="25.5" customHeight="1">
      <c r="B90" s="44"/>
      <c r="C90" s="219" t="s">
        <v>83</v>
      </c>
      <c r="D90" s="219" t="s">
        <v>155</v>
      </c>
      <c r="E90" s="220" t="s">
        <v>173</v>
      </c>
      <c r="F90" s="221" t="s">
        <v>174</v>
      </c>
      <c r="G90" s="222" t="s">
        <v>170</v>
      </c>
      <c r="H90" s="223">
        <v>6</v>
      </c>
      <c r="I90" s="224"/>
      <c r="J90" s="225">
        <f>ROUND(I90*H90,2)</f>
        <v>0</v>
      </c>
      <c r="K90" s="221" t="s">
        <v>159</v>
      </c>
      <c r="L90" s="70"/>
      <c r="M90" s="226" t="s">
        <v>21</v>
      </c>
      <c r="N90" s="227" t="s">
        <v>44</v>
      </c>
      <c r="O90" s="45"/>
      <c r="P90" s="228">
        <f>O90*H90</f>
        <v>0</v>
      </c>
      <c r="Q90" s="228">
        <v>5.0000000000000002E-05</v>
      </c>
      <c r="R90" s="228">
        <f>Q90*H90</f>
        <v>0.00030000000000000003</v>
      </c>
      <c r="S90" s="228">
        <v>0</v>
      </c>
      <c r="T90" s="229">
        <f>S90*H90</f>
        <v>0</v>
      </c>
      <c r="AR90" s="22" t="s">
        <v>160</v>
      </c>
      <c r="AT90" s="22" t="s">
        <v>155</v>
      </c>
      <c r="AU90" s="22" t="s">
        <v>83</v>
      </c>
      <c r="AY90" s="22" t="s">
        <v>153</v>
      </c>
      <c r="BE90" s="230">
        <f>IF(N90="základní",J90,0)</f>
        <v>0</v>
      </c>
      <c r="BF90" s="230">
        <f>IF(N90="snížená",J90,0)</f>
        <v>0</v>
      </c>
      <c r="BG90" s="230">
        <f>IF(N90="zákl. přenesená",J90,0)</f>
        <v>0</v>
      </c>
      <c r="BH90" s="230">
        <f>IF(N90="sníž. přenesená",J90,0)</f>
        <v>0</v>
      </c>
      <c r="BI90" s="230">
        <f>IF(N90="nulová",J90,0)</f>
        <v>0</v>
      </c>
      <c r="BJ90" s="22" t="s">
        <v>81</v>
      </c>
      <c r="BK90" s="230">
        <f>ROUND(I90*H90,2)</f>
        <v>0</v>
      </c>
      <c r="BL90" s="22" t="s">
        <v>160</v>
      </c>
      <c r="BM90" s="22" t="s">
        <v>659</v>
      </c>
    </row>
    <row r="91" s="1" customFormat="1" ht="38.25" customHeight="1">
      <c r="B91" s="44"/>
      <c r="C91" s="219" t="s">
        <v>167</v>
      </c>
      <c r="D91" s="219" t="s">
        <v>155</v>
      </c>
      <c r="E91" s="220" t="s">
        <v>660</v>
      </c>
      <c r="F91" s="221" t="s">
        <v>661</v>
      </c>
      <c r="G91" s="222" t="s">
        <v>158</v>
      </c>
      <c r="H91" s="223">
        <v>3574.8539999999998</v>
      </c>
      <c r="I91" s="224"/>
      <c r="J91" s="225">
        <f>ROUND(I91*H91,2)</f>
        <v>0</v>
      </c>
      <c r="K91" s="221" t="s">
        <v>159</v>
      </c>
      <c r="L91" s="70"/>
      <c r="M91" s="226" t="s">
        <v>21</v>
      </c>
      <c r="N91" s="227" t="s">
        <v>44</v>
      </c>
      <c r="O91" s="45"/>
      <c r="P91" s="228">
        <f>O91*H91</f>
        <v>0</v>
      </c>
      <c r="Q91" s="228">
        <v>0</v>
      </c>
      <c r="R91" s="228">
        <f>Q91*H91</f>
        <v>0</v>
      </c>
      <c r="S91" s="228">
        <v>0.75</v>
      </c>
      <c r="T91" s="229">
        <f>S91*H91</f>
        <v>2681.1405</v>
      </c>
      <c r="AR91" s="22" t="s">
        <v>160</v>
      </c>
      <c r="AT91" s="22" t="s">
        <v>155</v>
      </c>
      <c r="AU91" s="22" t="s">
        <v>83</v>
      </c>
      <c r="AY91" s="22" t="s">
        <v>153</v>
      </c>
      <c r="BE91" s="230">
        <f>IF(N91="základní",J91,0)</f>
        <v>0</v>
      </c>
      <c r="BF91" s="230">
        <f>IF(N91="snížená",J91,0)</f>
        <v>0</v>
      </c>
      <c r="BG91" s="230">
        <f>IF(N91="zákl. přenesená",J91,0)</f>
        <v>0</v>
      </c>
      <c r="BH91" s="230">
        <f>IF(N91="sníž. přenesená",J91,0)</f>
        <v>0</v>
      </c>
      <c r="BI91" s="230">
        <f>IF(N91="nulová",J91,0)</f>
        <v>0</v>
      </c>
      <c r="BJ91" s="22" t="s">
        <v>81</v>
      </c>
      <c r="BK91" s="230">
        <f>ROUND(I91*H91,2)</f>
        <v>0</v>
      </c>
      <c r="BL91" s="22" t="s">
        <v>160</v>
      </c>
      <c r="BM91" s="22" t="s">
        <v>662</v>
      </c>
    </row>
    <row r="92" s="1" customFormat="1">
      <c r="B92" s="44"/>
      <c r="C92" s="72"/>
      <c r="D92" s="231" t="s">
        <v>162</v>
      </c>
      <c r="E92" s="72"/>
      <c r="F92" s="232" t="s">
        <v>663</v>
      </c>
      <c r="G92" s="72"/>
      <c r="H92" s="72"/>
      <c r="I92" s="189"/>
      <c r="J92" s="72"/>
      <c r="K92" s="72"/>
      <c r="L92" s="70"/>
      <c r="M92" s="233"/>
      <c r="N92" s="45"/>
      <c r="O92" s="45"/>
      <c r="P92" s="45"/>
      <c r="Q92" s="45"/>
      <c r="R92" s="45"/>
      <c r="S92" s="45"/>
      <c r="T92" s="93"/>
      <c r="AT92" s="22" t="s">
        <v>162</v>
      </c>
      <c r="AU92" s="22" t="s">
        <v>83</v>
      </c>
    </row>
    <row r="93" s="11" customFormat="1">
      <c r="B93" s="234"/>
      <c r="C93" s="235"/>
      <c r="D93" s="231" t="s">
        <v>181</v>
      </c>
      <c r="E93" s="236" t="s">
        <v>21</v>
      </c>
      <c r="F93" s="237" t="s">
        <v>664</v>
      </c>
      <c r="G93" s="235"/>
      <c r="H93" s="238">
        <v>3574.8539999999998</v>
      </c>
      <c r="I93" s="239"/>
      <c r="J93" s="235"/>
      <c r="K93" s="235"/>
      <c r="L93" s="240"/>
      <c r="M93" s="241"/>
      <c r="N93" s="242"/>
      <c r="O93" s="242"/>
      <c r="P93" s="242"/>
      <c r="Q93" s="242"/>
      <c r="R93" s="242"/>
      <c r="S93" s="242"/>
      <c r="T93" s="243"/>
      <c r="AT93" s="244" t="s">
        <v>181</v>
      </c>
      <c r="AU93" s="244" t="s">
        <v>83</v>
      </c>
      <c r="AV93" s="11" t="s">
        <v>83</v>
      </c>
      <c r="AW93" s="11" t="s">
        <v>37</v>
      </c>
      <c r="AX93" s="11" t="s">
        <v>73</v>
      </c>
      <c r="AY93" s="244" t="s">
        <v>153</v>
      </c>
    </row>
    <row r="94" s="12" customFormat="1">
      <c r="B94" s="245"/>
      <c r="C94" s="246"/>
      <c r="D94" s="231" t="s">
        <v>181</v>
      </c>
      <c r="E94" s="247" t="s">
        <v>21</v>
      </c>
      <c r="F94" s="248" t="s">
        <v>183</v>
      </c>
      <c r="G94" s="246"/>
      <c r="H94" s="249">
        <v>3574.8539999999998</v>
      </c>
      <c r="I94" s="250"/>
      <c r="J94" s="246"/>
      <c r="K94" s="246"/>
      <c r="L94" s="251"/>
      <c r="M94" s="252"/>
      <c r="N94" s="253"/>
      <c r="O94" s="253"/>
      <c r="P94" s="253"/>
      <c r="Q94" s="253"/>
      <c r="R94" s="253"/>
      <c r="S94" s="253"/>
      <c r="T94" s="254"/>
      <c r="AT94" s="255" t="s">
        <v>181</v>
      </c>
      <c r="AU94" s="255" t="s">
        <v>83</v>
      </c>
      <c r="AV94" s="12" t="s">
        <v>160</v>
      </c>
      <c r="AW94" s="12" t="s">
        <v>37</v>
      </c>
      <c r="AX94" s="12" t="s">
        <v>81</v>
      </c>
      <c r="AY94" s="255" t="s">
        <v>153</v>
      </c>
    </row>
    <row r="95" s="1" customFormat="1" ht="38.25" customHeight="1">
      <c r="B95" s="44"/>
      <c r="C95" s="219" t="s">
        <v>160</v>
      </c>
      <c r="D95" s="219" t="s">
        <v>155</v>
      </c>
      <c r="E95" s="220" t="s">
        <v>185</v>
      </c>
      <c r="F95" s="221" t="s">
        <v>186</v>
      </c>
      <c r="G95" s="222" t="s">
        <v>158</v>
      </c>
      <c r="H95" s="223">
        <v>3574.8499999999999</v>
      </c>
      <c r="I95" s="224"/>
      <c r="J95" s="225">
        <f>ROUND(I95*H95,2)</f>
        <v>0</v>
      </c>
      <c r="K95" s="221" t="s">
        <v>159</v>
      </c>
      <c r="L95" s="70"/>
      <c r="M95" s="226" t="s">
        <v>21</v>
      </c>
      <c r="N95" s="227" t="s">
        <v>44</v>
      </c>
      <c r="O95" s="45"/>
      <c r="P95" s="228">
        <f>O95*H95</f>
        <v>0</v>
      </c>
      <c r="Q95" s="228">
        <v>0.00012999999999999999</v>
      </c>
      <c r="R95" s="228">
        <f>Q95*H95</f>
        <v>0.46473049999999994</v>
      </c>
      <c r="S95" s="228">
        <v>0.25600000000000001</v>
      </c>
      <c r="T95" s="229">
        <f>S95*H95</f>
        <v>915.16160000000002</v>
      </c>
      <c r="AR95" s="22" t="s">
        <v>160</v>
      </c>
      <c r="AT95" s="22" t="s">
        <v>155</v>
      </c>
      <c r="AU95" s="22" t="s">
        <v>83</v>
      </c>
      <c r="AY95" s="22" t="s">
        <v>153</v>
      </c>
      <c r="BE95" s="230">
        <f>IF(N95="základní",J95,0)</f>
        <v>0</v>
      </c>
      <c r="BF95" s="230">
        <f>IF(N95="snížená",J95,0)</f>
        <v>0</v>
      </c>
      <c r="BG95" s="230">
        <f>IF(N95="zákl. přenesená",J95,0)</f>
        <v>0</v>
      </c>
      <c r="BH95" s="230">
        <f>IF(N95="sníž. přenesená",J95,0)</f>
        <v>0</v>
      </c>
      <c r="BI95" s="230">
        <f>IF(N95="nulová",J95,0)</f>
        <v>0</v>
      </c>
      <c r="BJ95" s="22" t="s">
        <v>81</v>
      </c>
      <c r="BK95" s="230">
        <f>ROUND(I95*H95,2)</f>
        <v>0</v>
      </c>
      <c r="BL95" s="22" t="s">
        <v>160</v>
      </c>
      <c r="BM95" s="22" t="s">
        <v>665</v>
      </c>
    </row>
    <row r="96" s="1" customFormat="1">
      <c r="B96" s="44"/>
      <c r="C96" s="72"/>
      <c r="D96" s="231" t="s">
        <v>162</v>
      </c>
      <c r="E96" s="72"/>
      <c r="F96" s="232" t="s">
        <v>666</v>
      </c>
      <c r="G96" s="72"/>
      <c r="H96" s="72"/>
      <c r="I96" s="189"/>
      <c r="J96" s="72"/>
      <c r="K96" s="72"/>
      <c r="L96" s="70"/>
      <c r="M96" s="233"/>
      <c r="N96" s="45"/>
      <c r="O96" s="45"/>
      <c r="P96" s="45"/>
      <c r="Q96" s="45"/>
      <c r="R96" s="45"/>
      <c r="S96" s="45"/>
      <c r="T96" s="93"/>
      <c r="AT96" s="22" t="s">
        <v>162</v>
      </c>
      <c r="AU96" s="22" t="s">
        <v>83</v>
      </c>
    </row>
    <row r="97" s="11" customFormat="1">
      <c r="B97" s="234"/>
      <c r="C97" s="235"/>
      <c r="D97" s="231" t="s">
        <v>181</v>
      </c>
      <c r="E97" s="236" t="s">
        <v>21</v>
      </c>
      <c r="F97" s="237" t="s">
        <v>667</v>
      </c>
      <c r="G97" s="235"/>
      <c r="H97" s="238">
        <v>3574.8499999999999</v>
      </c>
      <c r="I97" s="239"/>
      <c r="J97" s="235"/>
      <c r="K97" s="235"/>
      <c r="L97" s="240"/>
      <c r="M97" s="241"/>
      <c r="N97" s="242"/>
      <c r="O97" s="242"/>
      <c r="P97" s="242"/>
      <c r="Q97" s="242"/>
      <c r="R97" s="242"/>
      <c r="S97" s="242"/>
      <c r="T97" s="243"/>
      <c r="AT97" s="244" t="s">
        <v>181</v>
      </c>
      <c r="AU97" s="244" t="s">
        <v>83</v>
      </c>
      <c r="AV97" s="11" t="s">
        <v>83</v>
      </c>
      <c r="AW97" s="11" t="s">
        <v>37</v>
      </c>
      <c r="AX97" s="11" t="s">
        <v>81</v>
      </c>
      <c r="AY97" s="244" t="s">
        <v>153</v>
      </c>
    </row>
    <row r="98" s="1" customFormat="1" ht="38.25" customHeight="1">
      <c r="B98" s="44"/>
      <c r="C98" s="219" t="s">
        <v>176</v>
      </c>
      <c r="D98" s="219" t="s">
        <v>155</v>
      </c>
      <c r="E98" s="220" t="s">
        <v>668</v>
      </c>
      <c r="F98" s="221" t="s">
        <v>669</v>
      </c>
      <c r="G98" s="222" t="s">
        <v>256</v>
      </c>
      <c r="H98" s="223">
        <v>490.31999999999999</v>
      </c>
      <c r="I98" s="224"/>
      <c r="J98" s="225">
        <f>ROUND(I98*H98,2)</f>
        <v>0</v>
      </c>
      <c r="K98" s="221" t="s">
        <v>159</v>
      </c>
      <c r="L98" s="70"/>
      <c r="M98" s="226" t="s">
        <v>21</v>
      </c>
      <c r="N98" s="227" t="s">
        <v>44</v>
      </c>
      <c r="O98" s="45"/>
      <c r="P98" s="228">
        <f>O98*H98</f>
        <v>0</v>
      </c>
      <c r="Q98" s="228">
        <v>0</v>
      </c>
      <c r="R98" s="228">
        <f>Q98*H98</f>
        <v>0</v>
      </c>
      <c r="S98" s="228">
        <v>0.20499999999999999</v>
      </c>
      <c r="T98" s="229">
        <f>S98*H98</f>
        <v>100.51559999999999</v>
      </c>
      <c r="AR98" s="22" t="s">
        <v>160</v>
      </c>
      <c r="AT98" s="22" t="s">
        <v>155</v>
      </c>
      <c r="AU98" s="22" t="s">
        <v>83</v>
      </c>
      <c r="AY98" s="22" t="s">
        <v>153</v>
      </c>
      <c r="BE98" s="230">
        <f>IF(N98="základní",J98,0)</f>
        <v>0</v>
      </c>
      <c r="BF98" s="230">
        <f>IF(N98="snížená",J98,0)</f>
        <v>0</v>
      </c>
      <c r="BG98" s="230">
        <f>IF(N98="zákl. přenesená",J98,0)</f>
        <v>0</v>
      </c>
      <c r="BH98" s="230">
        <f>IF(N98="sníž. přenesená",J98,0)</f>
        <v>0</v>
      </c>
      <c r="BI98" s="230">
        <f>IF(N98="nulová",J98,0)</f>
        <v>0</v>
      </c>
      <c r="BJ98" s="22" t="s">
        <v>81</v>
      </c>
      <c r="BK98" s="230">
        <f>ROUND(I98*H98,2)</f>
        <v>0</v>
      </c>
      <c r="BL98" s="22" t="s">
        <v>160</v>
      </c>
      <c r="BM98" s="22" t="s">
        <v>670</v>
      </c>
    </row>
    <row r="99" s="1" customFormat="1">
      <c r="B99" s="44"/>
      <c r="C99" s="72"/>
      <c r="D99" s="231" t="s">
        <v>162</v>
      </c>
      <c r="E99" s="72"/>
      <c r="F99" s="232" t="s">
        <v>671</v>
      </c>
      <c r="G99" s="72"/>
      <c r="H99" s="72"/>
      <c r="I99" s="189"/>
      <c r="J99" s="72"/>
      <c r="K99" s="72"/>
      <c r="L99" s="70"/>
      <c r="M99" s="233"/>
      <c r="N99" s="45"/>
      <c r="O99" s="45"/>
      <c r="P99" s="45"/>
      <c r="Q99" s="45"/>
      <c r="R99" s="45"/>
      <c r="S99" s="45"/>
      <c r="T99" s="93"/>
      <c r="AT99" s="22" t="s">
        <v>162</v>
      </c>
      <c r="AU99" s="22" t="s">
        <v>83</v>
      </c>
    </row>
    <row r="100" s="1" customFormat="1" ht="38.25" customHeight="1">
      <c r="B100" s="44"/>
      <c r="C100" s="219" t="s">
        <v>184</v>
      </c>
      <c r="D100" s="219" t="s">
        <v>155</v>
      </c>
      <c r="E100" s="220" t="s">
        <v>672</v>
      </c>
      <c r="F100" s="221" t="s">
        <v>673</v>
      </c>
      <c r="G100" s="222" t="s">
        <v>192</v>
      </c>
      <c r="H100" s="223">
        <v>194.75999999999999</v>
      </c>
      <c r="I100" s="224"/>
      <c r="J100" s="225">
        <f>ROUND(I100*H100,2)</f>
        <v>0</v>
      </c>
      <c r="K100" s="221" t="s">
        <v>159</v>
      </c>
      <c r="L100" s="70"/>
      <c r="M100" s="226" t="s">
        <v>21</v>
      </c>
      <c r="N100" s="227" t="s">
        <v>44</v>
      </c>
      <c r="O100" s="45"/>
      <c r="P100" s="228">
        <f>O100*H100</f>
        <v>0</v>
      </c>
      <c r="Q100" s="228">
        <v>0</v>
      </c>
      <c r="R100" s="228">
        <f>Q100*H100</f>
        <v>0</v>
      </c>
      <c r="S100" s="228">
        <v>0</v>
      </c>
      <c r="T100" s="229">
        <f>S100*H100</f>
        <v>0</v>
      </c>
      <c r="AR100" s="22" t="s">
        <v>160</v>
      </c>
      <c r="AT100" s="22" t="s">
        <v>155</v>
      </c>
      <c r="AU100" s="22" t="s">
        <v>83</v>
      </c>
      <c r="AY100" s="22" t="s">
        <v>153</v>
      </c>
      <c r="BE100" s="230">
        <f>IF(N100="základní",J100,0)</f>
        <v>0</v>
      </c>
      <c r="BF100" s="230">
        <f>IF(N100="snížená",J100,0)</f>
        <v>0</v>
      </c>
      <c r="BG100" s="230">
        <f>IF(N100="zákl. přenesená",J100,0)</f>
        <v>0</v>
      </c>
      <c r="BH100" s="230">
        <f>IF(N100="sníž. přenesená",J100,0)</f>
        <v>0</v>
      </c>
      <c r="BI100" s="230">
        <f>IF(N100="nulová",J100,0)</f>
        <v>0</v>
      </c>
      <c r="BJ100" s="22" t="s">
        <v>81</v>
      </c>
      <c r="BK100" s="230">
        <f>ROUND(I100*H100,2)</f>
        <v>0</v>
      </c>
      <c r="BL100" s="22" t="s">
        <v>160</v>
      </c>
      <c r="BM100" s="22" t="s">
        <v>674</v>
      </c>
    </row>
    <row r="101" s="1" customFormat="1">
      <c r="B101" s="44"/>
      <c r="C101" s="72"/>
      <c r="D101" s="231" t="s">
        <v>162</v>
      </c>
      <c r="E101" s="72"/>
      <c r="F101" s="232" t="s">
        <v>675</v>
      </c>
      <c r="G101" s="72"/>
      <c r="H101" s="72"/>
      <c r="I101" s="189"/>
      <c r="J101" s="72"/>
      <c r="K101" s="72"/>
      <c r="L101" s="70"/>
      <c r="M101" s="233"/>
      <c r="N101" s="45"/>
      <c r="O101" s="45"/>
      <c r="P101" s="45"/>
      <c r="Q101" s="45"/>
      <c r="R101" s="45"/>
      <c r="S101" s="45"/>
      <c r="T101" s="93"/>
      <c r="AT101" s="22" t="s">
        <v>162</v>
      </c>
      <c r="AU101" s="22" t="s">
        <v>83</v>
      </c>
    </row>
    <row r="102" s="11" customFormat="1">
      <c r="B102" s="234"/>
      <c r="C102" s="235"/>
      <c r="D102" s="231" t="s">
        <v>181</v>
      </c>
      <c r="E102" s="236" t="s">
        <v>21</v>
      </c>
      <c r="F102" s="237" t="s">
        <v>676</v>
      </c>
      <c r="G102" s="235"/>
      <c r="H102" s="238">
        <v>194.75999999999999</v>
      </c>
      <c r="I102" s="239"/>
      <c r="J102" s="235"/>
      <c r="K102" s="235"/>
      <c r="L102" s="240"/>
      <c r="M102" s="241"/>
      <c r="N102" s="242"/>
      <c r="O102" s="242"/>
      <c r="P102" s="242"/>
      <c r="Q102" s="242"/>
      <c r="R102" s="242"/>
      <c r="S102" s="242"/>
      <c r="T102" s="243"/>
      <c r="AT102" s="244" t="s">
        <v>181</v>
      </c>
      <c r="AU102" s="244" t="s">
        <v>83</v>
      </c>
      <c r="AV102" s="11" t="s">
        <v>83</v>
      </c>
      <c r="AW102" s="11" t="s">
        <v>37</v>
      </c>
      <c r="AX102" s="11" t="s">
        <v>81</v>
      </c>
      <c r="AY102" s="244" t="s">
        <v>153</v>
      </c>
    </row>
    <row r="103" s="1" customFormat="1" ht="38.25" customHeight="1">
      <c r="B103" s="44"/>
      <c r="C103" s="219" t="s">
        <v>189</v>
      </c>
      <c r="D103" s="219" t="s">
        <v>155</v>
      </c>
      <c r="E103" s="220" t="s">
        <v>677</v>
      </c>
      <c r="F103" s="221" t="s">
        <v>678</v>
      </c>
      <c r="G103" s="222" t="s">
        <v>192</v>
      </c>
      <c r="H103" s="223">
        <v>4071.7199999999998</v>
      </c>
      <c r="I103" s="224"/>
      <c r="J103" s="225">
        <f>ROUND(I103*H103,2)</f>
        <v>0</v>
      </c>
      <c r="K103" s="221" t="s">
        <v>159</v>
      </c>
      <c r="L103" s="70"/>
      <c r="M103" s="226" t="s">
        <v>21</v>
      </c>
      <c r="N103" s="227" t="s">
        <v>44</v>
      </c>
      <c r="O103" s="45"/>
      <c r="P103" s="228">
        <f>O103*H103</f>
        <v>0</v>
      </c>
      <c r="Q103" s="228">
        <v>0</v>
      </c>
      <c r="R103" s="228">
        <f>Q103*H103</f>
        <v>0</v>
      </c>
      <c r="S103" s="228">
        <v>0</v>
      </c>
      <c r="T103" s="229">
        <f>S103*H103</f>
        <v>0</v>
      </c>
      <c r="AR103" s="22" t="s">
        <v>160</v>
      </c>
      <c r="AT103" s="22" t="s">
        <v>155</v>
      </c>
      <c r="AU103" s="22" t="s">
        <v>83</v>
      </c>
      <c r="AY103" s="22" t="s">
        <v>153</v>
      </c>
      <c r="BE103" s="230">
        <f>IF(N103="základní",J103,0)</f>
        <v>0</v>
      </c>
      <c r="BF103" s="230">
        <f>IF(N103="snížená",J103,0)</f>
        <v>0</v>
      </c>
      <c r="BG103" s="230">
        <f>IF(N103="zákl. přenesená",J103,0)</f>
        <v>0</v>
      </c>
      <c r="BH103" s="230">
        <f>IF(N103="sníž. přenesená",J103,0)</f>
        <v>0</v>
      </c>
      <c r="BI103" s="230">
        <f>IF(N103="nulová",J103,0)</f>
        <v>0</v>
      </c>
      <c r="BJ103" s="22" t="s">
        <v>81</v>
      </c>
      <c r="BK103" s="230">
        <f>ROUND(I103*H103,2)</f>
        <v>0</v>
      </c>
      <c r="BL103" s="22" t="s">
        <v>160</v>
      </c>
      <c r="BM103" s="22" t="s">
        <v>679</v>
      </c>
    </row>
    <row r="104" s="1" customFormat="1">
      <c r="B104" s="44"/>
      <c r="C104" s="72"/>
      <c r="D104" s="231" t="s">
        <v>162</v>
      </c>
      <c r="E104" s="72"/>
      <c r="F104" s="232" t="s">
        <v>680</v>
      </c>
      <c r="G104" s="72"/>
      <c r="H104" s="72"/>
      <c r="I104" s="189"/>
      <c r="J104" s="72"/>
      <c r="K104" s="72"/>
      <c r="L104" s="70"/>
      <c r="M104" s="233"/>
      <c r="N104" s="45"/>
      <c r="O104" s="45"/>
      <c r="P104" s="45"/>
      <c r="Q104" s="45"/>
      <c r="R104" s="45"/>
      <c r="S104" s="45"/>
      <c r="T104" s="93"/>
      <c r="AT104" s="22" t="s">
        <v>162</v>
      </c>
      <c r="AU104" s="22" t="s">
        <v>83</v>
      </c>
    </row>
    <row r="105" s="1" customFormat="1" ht="25.5" customHeight="1">
      <c r="B105" s="44"/>
      <c r="C105" s="219" t="s">
        <v>196</v>
      </c>
      <c r="D105" s="219" t="s">
        <v>155</v>
      </c>
      <c r="E105" s="220" t="s">
        <v>190</v>
      </c>
      <c r="F105" s="221" t="s">
        <v>191</v>
      </c>
      <c r="G105" s="222" t="s">
        <v>192</v>
      </c>
      <c r="H105" s="223">
        <v>118.91</v>
      </c>
      <c r="I105" s="224"/>
      <c r="J105" s="225">
        <f>ROUND(I105*H105,2)</f>
        <v>0</v>
      </c>
      <c r="K105" s="221" t="s">
        <v>159</v>
      </c>
      <c r="L105" s="70"/>
      <c r="M105" s="226" t="s">
        <v>21</v>
      </c>
      <c r="N105" s="227" t="s">
        <v>44</v>
      </c>
      <c r="O105" s="45"/>
      <c r="P105" s="228">
        <f>O105*H105</f>
        <v>0</v>
      </c>
      <c r="Q105" s="228">
        <v>0</v>
      </c>
      <c r="R105" s="228">
        <f>Q105*H105</f>
        <v>0</v>
      </c>
      <c r="S105" s="228">
        <v>0</v>
      </c>
      <c r="T105" s="229">
        <f>S105*H105</f>
        <v>0</v>
      </c>
      <c r="AR105" s="22" t="s">
        <v>160</v>
      </c>
      <c r="AT105" s="22" t="s">
        <v>155</v>
      </c>
      <c r="AU105" s="22" t="s">
        <v>83</v>
      </c>
      <c r="AY105" s="22" t="s">
        <v>153</v>
      </c>
      <c r="BE105" s="230">
        <f>IF(N105="základní",J105,0)</f>
        <v>0</v>
      </c>
      <c r="BF105" s="230">
        <f>IF(N105="snížená",J105,0)</f>
        <v>0</v>
      </c>
      <c r="BG105" s="230">
        <f>IF(N105="zákl. přenesená",J105,0)</f>
        <v>0</v>
      </c>
      <c r="BH105" s="230">
        <f>IF(N105="sníž. přenesená",J105,0)</f>
        <v>0</v>
      </c>
      <c r="BI105" s="230">
        <f>IF(N105="nulová",J105,0)</f>
        <v>0</v>
      </c>
      <c r="BJ105" s="22" t="s">
        <v>81</v>
      </c>
      <c r="BK105" s="230">
        <f>ROUND(I105*H105,2)</f>
        <v>0</v>
      </c>
      <c r="BL105" s="22" t="s">
        <v>160</v>
      </c>
      <c r="BM105" s="22" t="s">
        <v>681</v>
      </c>
    </row>
    <row r="106" s="1" customFormat="1">
      <c r="B106" s="44"/>
      <c r="C106" s="72"/>
      <c r="D106" s="231" t="s">
        <v>162</v>
      </c>
      <c r="E106" s="72"/>
      <c r="F106" s="232" t="s">
        <v>682</v>
      </c>
      <c r="G106" s="72"/>
      <c r="H106" s="72"/>
      <c r="I106" s="189"/>
      <c r="J106" s="72"/>
      <c r="K106" s="72"/>
      <c r="L106" s="70"/>
      <c r="M106" s="233"/>
      <c r="N106" s="45"/>
      <c r="O106" s="45"/>
      <c r="P106" s="45"/>
      <c r="Q106" s="45"/>
      <c r="R106" s="45"/>
      <c r="S106" s="45"/>
      <c r="T106" s="93"/>
      <c r="AT106" s="22" t="s">
        <v>162</v>
      </c>
      <c r="AU106" s="22" t="s">
        <v>83</v>
      </c>
    </row>
    <row r="107" s="11" customFormat="1">
      <c r="B107" s="234"/>
      <c r="C107" s="235"/>
      <c r="D107" s="231" t="s">
        <v>181</v>
      </c>
      <c r="E107" s="236" t="s">
        <v>21</v>
      </c>
      <c r="F107" s="237" t="s">
        <v>683</v>
      </c>
      <c r="G107" s="235"/>
      <c r="H107" s="238">
        <v>118.91</v>
      </c>
      <c r="I107" s="239"/>
      <c r="J107" s="235"/>
      <c r="K107" s="235"/>
      <c r="L107" s="240"/>
      <c r="M107" s="241"/>
      <c r="N107" s="242"/>
      <c r="O107" s="242"/>
      <c r="P107" s="242"/>
      <c r="Q107" s="242"/>
      <c r="R107" s="242"/>
      <c r="S107" s="242"/>
      <c r="T107" s="243"/>
      <c r="AT107" s="244" t="s">
        <v>181</v>
      </c>
      <c r="AU107" s="244" t="s">
        <v>83</v>
      </c>
      <c r="AV107" s="11" t="s">
        <v>83</v>
      </c>
      <c r="AW107" s="11" t="s">
        <v>37</v>
      </c>
      <c r="AX107" s="11" t="s">
        <v>81</v>
      </c>
      <c r="AY107" s="244" t="s">
        <v>153</v>
      </c>
    </row>
    <row r="108" s="1" customFormat="1" ht="25.5" customHeight="1">
      <c r="B108" s="44"/>
      <c r="C108" s="219" t="s">
        <v>202</v>
      </c>
      <c r="D108" s="219" t="s">
        <v>155</v>
      </c>
      <c r="E108" s="220" t="s">
        <v>214</v>
      </c>
      <c r="F108" s="221" t="s">
        <v>215</v>
      </c>
      <c r="G108" s="222" t="s">
        <v>192</v>
      </c>
      <c r="H108" s="223">
        <v>1175.8920000000001</v>
      </c>
      <c r="I108" s="224"/>
      <c r="J108" s="225">
        <f>ROUND(I108*H108,2)</f>
        <v>0</v>
      </c>
      <c r="K108" s="221" t="s">
        <v>159</v>
      </c>
      <c r="L108" s="70"/>
      <c r="M108" s="226" t="s">
        <v>21</v>
      </c>
      <c r="N108" s="227" t="s">
        <v>44</v>
      </c>
      <c r="O108" s="45"/>
      <c r="P108" s="228">
        <f>O108*H108</f>
        <v>0</v>
      </c>
      <c r="Q108" s="228">
        <v>0</v>
      </c>
      <c r="R108" s="228">
        <f>Q108*H108</f>
        <v>0</v>
      </c>
      <c r="S108" s="228">
        <v>0</v>
      </c>
      <c r="T108" s="229">
        <f>S108*H108</f>
        <v>0</v>
      </c>
      <c r="AR108" s="22" t="s">
        <v>160</v>
      </c>
      <c r="AT108" s="22" t="s">
        <v>155</v>
      </c>
      <c r="AU108" s="22" t="s">
        <v>83</v>
      </c>
      <c r="AY108" s="22" t="s">
        <v>153</v>
      </c>
      <c r="BE108" s="230">
        <f>IF(N108="základní",J108,0)</f>
        <v>0</v>
      </c>
      <c r="BF108" s="230">
        <f>IF(N108="snížená",J108,0)</f>
        <v>0</v>
      </c>
      <c r="BG108" s="230">
        <f>IF(N108="zákl. přenesená",J108,0)</f>
        <v>0</v>
      </c>
      <c r="BH108" s="230">
        <f>IF(N108="sníž. přenesená",J108,0)</f>
        <v>0</v>
      </c>
      <c r="BI108" s="230">
        <f>IF(N108="nulová",J108,0)</f>
        <v>0</v>
      </c>
      <c r="BJ108" s="22" t="s">
        <v>81</v>
      </c>
      <c r="BK108" s="230">
        <f>ROUND(I108*H108,2)</f>
        <v>0</v>
      </c>
      <c r="BL108" s="22" t="s">
        <v>160</v>
      </c>
      <c r="BM108" s="22" t="s">
        <v>684</v>
      </c>
    </row>
    <row r="109" s="1" customFormat="1">
      <c r="B109" s="44"/>
      <c r="C109" s="72"/>
      <c r="D109" s="231" t="s">
        <v>162</v>
      </c>
      <c r="E109" s="72"/>
      <c r="F109" s="232" t="s">
        <v>217</v>
      </c>
      <c r="G109" s="72"/>
      <c r="H109" s="72"/>
      <c r="I109" s="189"/>
      <c r="J109" s="72"/>
      <c r="K109" s="72"/>
      <c r="L109" s="70"/>
      <c r="M109" s="233"/>
      <c r="N109" s="45"/>
      <c r="O109" s="45"/>
      <c r="P109" s="45"/>
      <c r="Q109" s="45"/>
      <c r="R109" s="45"/>
      <c r="S109" s="45"/>
      <c r="T109" s="93"/>
      <c r="AT109" s="22" t="s">
        <v>162</v>
      </c>
      <c r="AU109" s="22" t="s">
        <v>83</v>
      </c>
    </row>
    <row r="110" s="11" customFormat="1">
      <c r="B110" s="234"/>
      <c r="C110" s="235"/>
      <c r="D110" s="231" t="s">
        <v>181</v>
      </c>
      <c r="E110" s="236" t="s">
        <v>21</v>
      </c>
      <c r="F110" s="237" t="s">
        <v>685</v>
      </c>
      <c r="G110" s="235"/>
      <c r="H110" s="238">
        <v>1175.8920000000001</v>
      </c>
      <c r="I110" s="239"/>
      <c r="J110" s="235"/>
      <c r="K110" s="235"/>
      <c r="L110" s="240"/>
      <c r="M110" s="241"/>
      <c r="N110" s="242"/>
      <c r="O110" s="242"/>
      <c r="P110" s="242"/>
      <c r="Q110" s="242"/>
      <c r="R110" s="242"/>
      <c r="S110" s="242"/>
      <c r="T110" s="243"/>
      <c r="AT110" s="244" t="s">
        <v>181</v>
      </c>
      <c r="AU110" s="244" t="s">
        <v>83</v>
      </c>
      <c r="AV110" s="11" t="s">
        <v>83</v>
      </c>
      <c r="AW110" s="11" t="s">
        <v>37</v>
      </c>
      <c r="AX110" s="11" t="s">
        <v>73</v>
      </c>
      <c r="AY110" s="244" t="s">
        <v>153</v>
      </c>
    </row>
    <row r="111" s="12" customFormat="1">
      <c r="B111" s="245"/>
      <c r="C111" s="246"/>
      <c r="D111" s="231" t="s">
        <v>181</v>
      </c>
      <c r="E111" s="247" t="s">
        <v>21</v>
      </c>
      <c r="F111" s="248" t="s">
        <v>183</v>
      </c>
      <c r="G111" s="246"/>
      <c r="H111" s="249">
        <v>1175.8920000000001</v>
      </c>
      <c r="I111" s="250"/>
      <c r="J111" s="246"/>
      <c r="K111" s="246"/>
      <c r="L111" s="251"/>
      <c r="M111" s="252"/>
      <c r="N111" s="253"/>
      <c r="O111" s="253"/>
      <c r="P111" s="253"/>
      <c r="Q111" s="253"/>
      <c r="R111" s="253"/>
      <c r="S111" s="253"/>
      <c r="T111" s="254"/>
      <c r="AT111" s="255" t="s">
        <v>181</v>
      </c>
      <c r="AU111" s="255" t="s">
        <v>83</v>
      </c>
      <c r="AV111" s="12" t="s">
        <v>160</v>
      </c>
      <c r="AW111" s="12" t="s">
        <v>37</v>
      </c>
      <c r="AX111" s="12" t="s">
        <v>81</v>
      </c>
      <c r="AY111" s="255" t="s">
        <v>153</v>
      </c>
    </row>
    <row r="112" s="1" customFormat="1" ht="25.5" customHeight="1">
      <c r="B112" s="44"/>
      <c r="C112" s="219" t="s">
        <v>208</v>
      </c>
      <c r="D112" s="219" t="s">
        <v>155</v>
      </c>
      <c r="E112" s="220" t="s">
        <v>220</v>
      </c>
      <c r="F112" s="221" t="s">
        <v>221</v>
      </c>
      <c r="G112" s="222" t="s">
        <v>192</v>
      </c>
      <c r="H112" s="223">
        <v>1175.8920000000001</v>
      </c>
      <c r="I112" s="224"/>
      <c r="J112" s="225">
        <f>ROUND(I112*H112,2)</f>
        <v>0</v>
      </c>
      <c r="K112" s="221" t="s">
        <v>159</v>
      </c>
      <c r="L112" s="70"/>
      <c r="M112" s="226" t="s">
        <v>21</v>
      </c>
      <c r="N112" s="227" t="s">
        <v>44</v>
      </c>
      <c r="O112" s="45"/>
      <c r="P112" s="228">
        <f>O112*H112</f>
        <v>0</v>
      </c>
      <c r="Q112" s="228">
        <v>0</v>
      </c>
      <c r="R112" s="228">
        <f>Q112*H112</f>
        <v>0</v>
      </c>
      <c r="S112" s="228">
        <v>0</v>
      </c>
      <c r="T112" s="229">
        <f>S112*H112</f>
        <v>0</v>
      </c>
      <c r="AR112" s="22" t="s">
        <v>160</v>
      </c>
      <c r="AT112" s="22" t="s">
        <v>155</v>
      </c>
      <c r="AU112" s="22" t="s">
        <v>83</v>
      </c>
      <c r="AY112" s="22" t="s">
        <v>153</v>
      </c>
      <c r="BE112" s="230">
        <f>IF(N112="základní",J112,0)</f>
        <v>0</v>
      </c>
      <c r="BF112" s="230">
        <f>IF(N112="snížená",J112,0)</f>
        <v>0</v>
      </c>
      <c r="BG112" s="230">
        <f>IF(N112="zákl. přenesená",J112,0)</f>
        <v>0</v>
      </c>
      <c r="BH112" s="230">
        <f>IF(N112="sníž. přenesená",J112,0)</f>
        <v>0</v>
      </c>
      <c r="BI112" s="230">
        <f>IF(N112="nulová",J112,0)</f>
        <v>0</v>
      </c>
      <c r="BJ112" s="22" t="s">
        <v>81</v>
      </c>
      <c r="BK112" s="230">
        <f>ROUND(I112*H112,2)</f>
        <v>0</v>
      </c>
      <c r="BL112" s="22" t="s">
        <v>160</v>
      </c>
      <c r="BM112" s="22" t="s">
        <v>686</v>
      </c>
    </row>
    <row r="113" s="1" customFormat="1">
      <c r="B113" s="44"/>
      <c r="C113" s="72"/>
      <c r="D113" s="231" t="s">
        <v>162</v>
      </c>
      <c r="E113" s="72"/>
      <c r="F113" s="232" t="s">
        <v>217</v>
      </c>
      <c r="G113" s="72"/>
      <c r="H113" s="72"/>
      <c r="I113" s="189"/>
      <c r="J113" s="72"/>
      <c r="K113" s="72"/>
      <c r="L113" s="70"/>
      <c r="M113" s="233"/>
      <c r="N113" s="45"/>
      <c r="O113" s="45"/>
      <c r="P113" s="45"/>
      <c r="Q113" s="45"/>
      <c r="R113" s="45"/>
      <c r="S113" s="45"/>
      <c r="T113" s="93"/>
      <c r="AT113" s="22" t="s">
        <v>162</v>
      </c>
      <c r="AU113" s="22" t="s">
        <v>83</v>
      </c>
    </row>
    <row r="114" s="11" customFormat="1">
      <c r="B114" s="234"/>
      <c r="C114" s="235"/>
      <c r="D114" s="231" t="s">
        <v>181</v>
      </c>
      <c r="E114" s="236" t="s">
        <v>21</v>
      </c>
      <c r="F114" s="237" t="s">
        <v>685</v>
      </c>
      <c r="G114" s="235"/>
      <c r="H114" s="238">
        <v>1175.8920000000001</v>
      </c>
      <c r="I114" s="239"/>
      <c r="J114" s="235"/>
      <c r="K114" s="235"/>
      <c r="L114" s="240"/>
      <c r="M114" s="241"/>
      <c r="N114" s="242"/>
      <c r="O114" s="242"/>
      <c r="P114" s="242"/>
      <c r="Q114" s="242"/>
      <c r="R114" s="242"/>
      <c r="S114" s="242"/>
      <c r="T114" s="243"/>
      <c r="AT114" s="244" t="s">
        <v>181</v>
      </c>
      <c r="AU114" s="244" t="s">
        <v>83</v>
      </c>
      <c r="AV114" s="11" t="s">
        <v>83</v>
      </c>
      <c r="AW114" s="11" t="s">
        <v>37</v>
      </c>
      <c r="AX114" s="11" t="s">
        <v>73</v>
      </c>
      <c r="AY114" s="244" t="s">
        <v>153</v>
      </c>
    </row>
    <row r="115" s="12" customFormat="1">
      <c r="B115" s="245"/>
      <c r="C115" s="246"/>
      <c r="D115" s="231" t="s">
        <v>181</v>
      </c>
      <c r="E115" s="247" t="s">
        <v>21</v>
      </c>
      <c r="F115" s="248" t="s">
        <v>183</v>
      </c>
      <c r="G115" s="246"/>
      <c r="H115" s="249">
        <v>1175.8920000000001</v>
      </c>
      <c r="I115" s="250"/>
      <c r="J115" s="246"/>
      <c r="K115" s="246"/>
      <c r="L115" s="251"/>
      <c r="M115" s="252"/>
      <c r="N115" s="253"/>
      <c r="O115" s="253"/>
      <c r="P115" s="253"/>
      <c r="Q115" s="253"/>
      <c r="R115" s="253"/>
      <c r="S115" s="253"/>
      <c r="T115" s="254"/>
      <c r="AT115" s="255" t="s">
        <v>181</v>
      </c>
      <c r="AU115" s="255" t="s">
        <v>83</v>
      </c>
      <c r="AV115" s="12" t="s">
        <v>160</v>
      </c>
      <c r="AW115" s="12" t="s">
        <v>37</v>
      </c>
      <c r="AX115" s="12" t="s">
        <v>81</v>
      </c>
      <c r="AY115" s="255" t="s">
        <v>153</v>
      </c>
    </row>
    <row r="116" s="1" customFormat="1" ht="51" customHeight="1">
      <c r="B116" s="44"/>
      <c r="C116" s="219" t="s">
        <v>213</v>
      </c>
      <c r="D116" s="219" t="s">
        <v>155</v>
      </c>
      <c r="E116" s="220" t="s">
        <v>594</v>
      </c>
      <c r="F116" s="221" t="s">
        <v>595</v>
      </c>
      <c r="G116" s="222" t="s">
        <v>192</v>
      </c>
      <c r="H116" s="223">
        <v>8.6899999999999995</v>
      </c>
      <c r="I116" s="224"/>
      <c r="J116" s="225">
        <f>ROUND(I116*H116,2)</f>
        <v>0</v>
      </c>
      <c r="K116" s="221" t="s">
        <v>159</v>
      </c>
      <c r="L116" s="70"/>
      <c r="M116" s="226" t="s">
        <v>21</v>
      </c>
      <c r="N116" s="227" t="s">
        <v>44</v>
      </c>
      <c r="O116" s="45"/>
      <c r="P116" s="228">
        <f>O116*H116</f>
        <v>0</v>
      </c>
      <c r="Q116" s="228">
        <v>0</v>
      </c>
      <c r="R116" s="228">
        <f>Q116*H116</f>
        <v>0</v>
      </c>
      <c r="S116" s="228">
        <v>0</v>
      </c>
      <c r="T116" s="229">
        <f>S116*H116</f>
        <v>0</v>
      </c>
      <c r="AR116" s="22" t="s">
        <v>160</v>
      </c>
      <c r="AT116" s="22" t="s">
        <v>155</v>
      </c>
      <c r="AU116" s="22" t="s">
        <v>83</v>
      </c>
      <c r="AY116" s="22" t="s">
        <v>153</v>
      </c>
      <c r="BE116" s="230">
        <f>IF(N116="základní",J116,0)</f>
        <v>0</v>
      </c>
      <c r="BF116" s="230">
        <f>IF(N116="snížená",J116,0)</f>
        <v>0</v>
      </c>
      <c r="BG116" s="230">
        <f>IF(N116="zákl. přenesená",J116,0)</f>
        <v>0</v>
      </c>
      <c r="BH116" s="230">
        <f>IF(N116="sníž. přenesená",J116,0)</f>
        <v>0</v>
      </c>
      <c r="BI116" s="230">
        <f>IF(N116="nulová",J116,0)</f>
        <v>0</v>
      </c>
      <c r="BJ116" s="22" t="s">
        <v>81</v>
      </c>
      <c r="BK116" s="230">
        <f>ROUND(I116*H116,2)</f>
        <v>0</v>
      </c>
      <c r="BL116" s="22" t="s">
        <v>160</v>
      </c>
      <c r="BM116" s="22" t="s">
        <v>687</v>
      </c>
    </row>
    <row r="117" s="1" customFormat="1">
      <c r="B117" s="44"/>
      <c r="C117" s="72"/>
      <c r="D117" s="231" t="s">
        <v>162</v>
      </c>
      <c r="E117" s="72"/>
      <c r="F117" s="232" t="s">
        <v>597</v>
      </c>
      <c r="G117" s="72"/>
      <c r="H117" s="72"/>
      <c r="I117" s="189"/>
      <c r="J117" s="72"/>
      <c r="K117" s="72"/>
      <c r="L117" s="70"/>
      <c r="M117" s="233"/>
      <c r="N117" s="45"/>
      <c r="O117" s="45"/>
      <c r="P117" s="45"/>
      <c r="Q117" s="45"/>
      <c r="R117" s="45"/>
      <c r="S117" s="45"/>
      <c r="T117" s="93"/>
      <c r="AT117" s="22" t="s">
        <v>162</v>
      </c>
      <c r="AU117" s="22" t="s">
        <v>83</v>
      </c>
    </row>
    <row r="118" s="1" customFormat="1" ht="38.25" customHeight="1">
      <c r="B118" s="44"/>
      <c r="C118" s="219" t="s">
        <v>219</v>
      </c>
      <c r="D118" s="219" t="s">
        <v>155</v>
      </c>
      <c r="E118" s="220" t="s">
        <v>224</v>
      </c>
      <c r="F118" s="221" t="s">
        <v>225</v>
      </c>
      <c r="G118" s="222" t="s">
        <v>192</v>
      </c>
      <c r="H118" s="223">
        <v>1175.8920000000001</v>
      </c>
      <c r="I118" s="224"/>
      <c r="J118" s="225">
        <f>ROUND(I118*H118,2)</f>
        <v>0</v>
      </c>
      <c r="K118" s="221" t="s">
        <v>159</v>
      </c>
      <c r="L118" s="70"/>
      <c r="M118" s="226" t="s">
        <v>21</v>
      </c>
      <c r="N118" s="227" t="s">
        <v>44</v>
      </c>
      <c r="O118" s="45"/>
      <c r="P118" s="228">
        <f>O118*H118</f>
        <v>0</v>
      </c>
      <c r="Q118" s="228">
        <v>0</v>
      </c>
      <c r="R118" s="228">
        <f>Q118*H118</f>
        <v>0</v>
      </c>
      <c r="S118" s="228">
        <v>0</v>
      </c>
      <c r="T118" s="229">
        <f>S118*H118</f>
        <v>0</v>
      </c>
      <c r="AR118" s="22" t="s">
        <v>160</v>
      </c>
      <c r="AT118" s="22" t="s">
        <v>155</v>
      </c>
      <c r="AU118" s="22" t="s">
        <v>83</v>
      </c>
      <c r="AY118" s="22" t="s">
        <v>153</v>
      </c>
      <c r="BE118" s="230">
        <f>IF(N118="základní",J118,0)</f>
        <v>0</v>
      </c>
      <c r="BF118" s="230">
        <f>IF(N118="snížená",J118,0)</f>
        <v>0</v>
      </c>
      <c r="BG118" s="230">
        <f>IF(N118="zákl. přenesená",J118,0)</f>
        <v>0</v>
      </c>
      <c r="BH118" s="230">
        <f>IF(N118="sníž. přenesená",J118,0)</f>
        <v>0</v>
      </c>
      <c r="BI118" s="230">
        <f>IF(N118="nulová",J118,0)</f>
        <v>0</v>
      </c>
      <c r="BJ118" s="22" t="s">
        <v>81</v>
      </c>
      <c r="BK118" s="230">
        <f>ROUND(I118*H118,2)</f>
        <v>0</v>
      </c>
      <c r="BL118" s="22" t="s">
        <v>160</v>
      </c>
      <c r="BM118" s="22" t="s">
        <v>688</v>
      </c>
    </row>
    <row r="119" s="1" customFormat="1">
      <c r="B119" s="44"/>
      <c r="C119" s="72"/>
      <c r="D119" s="231" t="s">
        <v>162</v>
      </c>
      <c r="E119" s="72"/>
      <c r="F119" s="232" t="s">
        <v>217</v>
      </c>
      <c r="G119" s="72"/>
      <c r="H119" s="72"/>
      <c r="I119" s="189"/>
      <c r="J119" s="72"/>
      <c r="K119" s="72"/>
      <c r="L119" s="70"/>
      <c r="M119" s="233"/>
      <c r="N119" s="45"/>
      <c r="O119" s="45"/>
      <c r="P119" s="45"/>
      <c r="Q119" s="45"/>
      <c r="R119" s="45"/>
      <c r="S119" s="45"/>
      <c r="T119" s="93"/>
      <c r="AT119" s="22" t="s">
        <v>162</v>
      </c>
      <c r="AU119" s="22" t="s">
        <v>83</v>
      </c>
    </row>
    <row r="120" s="11" customFormat="1">
      <c r="B120" s="234"/>
      <c r="C120" s="235"/>
      <c r="D120" s="231" t="s">
        <v>181</v>
      </c>
      <c r="E120" s="236" t="s">
        <v>21</v>
      </c>
      <c r="F120" s="237" t="s">
        <v>685</v>
      </c>
      <c r="G120" s="235"/>
      <c r="H120" s="238">
        <v>1175.8920000000001</v>
      </c>
      <c r="I120" s="239"/>
      <c r="J120" s="235"/>
      <c r="K120" s="235"/>
      <c r="L120" s="240"/>
      <c r="M120" s="241"/>
      <c r="N120" s="242"/>
      <c r="O120" s="242"/>
      <c r="P120" s="242"/>
      <c r="Q120" s="242"/>
      <c r="R120" s="242"/>
      <c r="S120" s="242"/>
      <c r="T120" s="243"/>
      <c r="AT120" s="244" t="s">
        <v>181</v>
      </c>
      <c r="AU120" s="244" t="s">
        <v>83</v>
      </c>
      <c r="AV120" s="11" t="s">
        <v>83</v>
      </c>
      <c r="AW120" s="11" t="s">
        <v>37</v>
      </c>
      <c r="AX120" s="11" t="s">
        <v>73</v>
      </c>
      <c r="AY120" s="244" t="s">
        <v>153</v>
      </c>
    </row>
    <row r="121" s="12" customFormat="1">
      <c r="B121" s="245"/>
      <c r="C121" s="246"/>
      <c r="D121" s="231" t="s">
        <v>181</v>
      </c>
      <c r="E121" s="247" t="s">
        <v>21</v>
      </c>
      <c r="F121" s="248" t="s">
        <v>183</v>
      </c>
      <c r="G121" s="246"/>
      <c r="H121" s="249">
        <v>1175.8920000000001</v>
      </c>
      <c r="I121" s="250"/>
      <c r="J121" s="246"/>
      <c r="K121" s="246"/>
      <c r="L121" s="251"/>
      <c r="M121" s="252"/>
      <c r="N121" s="253"/>
      <c r="O121" s="253"/>
      <c r="P121" s="253"/>
      <c r="Q121" s="253"/>
      <c r="R121" s="253"/>
      <c r="S121" s="253"/>
      <c r="T121" s="254"/>
      <c r="AT121" s="255" t="s">
        <v>181</v>
      </c>
      <c r="AU121" s="255" t="s">
        <v>83</v>
      </c>
      <c r="AV121" s="12" t="s">
        <v>160</v>
      </c>
      <c r="AW121" s="12" t="s">
        <v>37</v>
      </c>
      <c r="AX121" s="12" t="s">
        <v>81</v>
      </c>
      <c r="AY121" s="255" t="s">
        <v>153</v>
      </c>
    </row>
    <row r="122" s="1" customFormat="1" ht="25.5" customHeight="1">
      <c r="B122" s="44"/>
      <c r="C122" s="219" t="s">
        <v>223</v>
      </c>
      <c r="D122" s="219" t="s">
        <v>155</v>
      </c>
      <c r="E122" s="220" t="s">
        <v>239</v>
      </c>
      <c r="F122" s="221" t="s">
        <v>240</v>
      </c>
      <c r="G122" s="222" t="s">
        <v>192</v>
      </c>
      <c r="H122" s="223">
        <v>68.909999999999997</v>
      </c>
      <c r="I122" s="224"/>
      <c r="J122" s="225">
        <f>ROUND(I122*H122,2)</f>
        <v>0</v>
      </c>
      <c r="K122" s="221" t="s">
        <v>159</v>
      </c>
      <c r="L122" s="70"/>
      <c r="M122" s="226" t="s">
        <v>21</v>
      </c>
      <c r="N122" s="227" t="s">
        <v>44</v>
      </c>
      <c r="O122" s="45"/>
      <c r="P122" s="228">
        <f>O122*H122</f>
        <v>0</v>
      </c>
      <c r="Q122" s="228">
        <v>0</v>
      </c>
      <c r="R122" s="228">
        <f>Q122*H122</f>
        <v>0</v>
      </c>
      <c r="S122" s="228">
        <v>0</v>
      </c>
      <c r="T122" s="229">
        <f>S122*H122</f>
        <v>0</v>
      </c>
      <c r="AR122" s="22" t="s">
        <v>160</v>
      </c>
      <c r="AT122" s="22" t="s">
        <v>155</v>
      </c>
      <c r="AU122" s="22" t="s">
        <v>83</v>
      </c>
      <c r="AY122" s="22" t="s">
        <v>153</v>
      </c>
      <c r="BE122" s="230">
        <f>IF(N122="základní",J122,0)</f>
        <v>0</v>
      </c>
      <c r="BF122" s="230">
        <f>IF(N122="snížená",J122,0)</f>
        <v>0</v>
      </c>
      <c r="BG122" s="230">
        <f>IF(N122="zákl. přenesená",J122,0)</f>
        <v>0</v>
      </c>
      <c r="BH122" s="230">
        <f>IF(N122="sníž. přenesená",J122,0)</f>
        <v>0</v>
      </c>
      <c r="BI122" s="230">
        <f>IF(N122="nulová",J122,0)</f>
        <v>0</v>
      </c>
      <c r="BJ122" s="22" t="s">
        <v>81</v>
      </c>
      <c r="BK122" s="230">
        <f>ROUND(I122*H122,2)</f>
        <v>0</v>
      </c>
      <c r="BL122" s="22" t="s">
        <v>160</v>
      </c>
      <c r="BM122" s="22" t="s">
        <v>689</v>
      </c>
    </row>
    <row r="123" s="1" customFormat="1">
      <c r="B123" s="44"/>
      <c r="C123" s="72"/>
      <c r="D123" s="231" t="s">
        <v>162</v>
      </c>
      <c r="E123" s="72"/>
      <c r="F123" s="232" t="s">
        <v>690</v>
      </c>
      <c r="G123" s="72"/>
      <c r="H123" s="72"/>
      <c r="I123" s="189"/>
      <c r="J123" s="72"/>
      <c r="K123" s="72"/>
      <c r="L123" s="70"/>
      <c r="M123" s="233"/>
      <c r="N123" s="45"/>
      <c r="O123" s="45"/>
      <c r="P123" s="45"/>
      <c r="Q123" s="45"/>
      <c r="R123" s="45"/>
      <c r="S123" s="45"/>
      <c r="T123" s="93"/>
      <c r="AT123" s="22" t="s">
        <v>162</v>
      </c>
      <c r="AU123" s="22" t="s">
        <v>83</v>
      </c>
    </row>
    <row r="124" s="1" customFormat="1" ht="16.5" customHeight="1">
      <c r="B124" s="44"/>
      <c r="C124" s="219" t="s">
        <v>229</v>
      </c>
      <c r="D124" s="219" t="s">
        <v>155</v>
      </c>
      <c r="E124" s="220" t="s">
        <v>691</v>
      </c>
      <c r="F124" s="221" t="s">
        <v>692</v>
      </c>
      <c r="G124" s="222" t="s">
        <v>158</v>
      </c>
      <c r="H124" s="223">
        <v>7048.5</v>
      </c>
      <c r="I124" s="224"/>
      <c r="J124" s="225">
        <f>ROUND(I124*H124,2)</f>
        <v>0</v>
      </c>
      <c r="K124" s="221" t="s">
        <v>159</v>
      </c>
      <c r="L124" s="70"/>
      <c r="M124" s="226" t="s">
        <v>21</v>
      </c>
      <c r="N124" s="227" t="s">
        <v>44</v>
      </c>
      <c r="O124" s="45"/>
      <c r="P124" s="228">
        <f>O124*H124</f>
        <v>0</v>
      </c>
      <c r="Q124" s="228">
        <v>0</v>
      </c>
      <c r="R124" s="228">
        <f>Q124*H124</f>
        <v>0</v>
      </c>
      <c r="S124" s="228">
        <v>0</v>
      </c>
      <c r="T124" s="229">
        <f>S124*H124</f>
        <v>0</v>
      </c>
      <c r="AR124" s="22" t="s">
        <v>160</v>
      </c>
      <c r="AT124" s="22" t="s">
        <v>155</v>
      </c>
      <c r="AU124" s="22" t="s">
        <v>83</v>
      </c>
      <c r="AY124" s="22" t="s">
        <v>153</v>
      </c>
      <c r="BE124" s="230">
        <f>IF(N124="základní",J124,0)</f>
        <v>0</v>
      </c>
      <c r="BF124" s="230">
        <f>IF(N124="snížená",J124,0)</f>
        <v>0</v>
      </c>
      <c r="BG124" s="230">
        <f>IF(N124="zákl. přenesená",J124,0)</f>
        <v>0</v>
      </c>
      <c r="BH124" s="230">
        <f>IF(N124="sníž. přenesená",J124,0)</f>
        <v>0</v>
      </c>
      <c r="BI124" s="230">
        <f>IF(N124="nulová",J124,0)</f>
        <v>0</v>
      </c>
      <c r="BJ124" s="22" t="s">
        <v>81</v>
      </c>
      <c r="BK124" s="230">
        <f>ROUND(I124*H124,2)</f>
        <v>0</v>
      </c>
      <c r="BL124" s="22" t="s">
        <v>160</v>
      </c>
      <c r="BM124" s="22" t="s">
        <v>693</v>
      </c>
    </row>
    <row r="125" s="1" customFormat="1">
      <c r="B125" s="44"/>
      <c r="C125" s="72"/>
      <c r="D125" s="231" t="s">
        <v>162</v>
      </c>
      <c r="E125" s="72"/>
      <c r="F125" s="232" t="s">
        <v>247</v>
      </c>
      <c r="G125" s="72"/>
      <c r="H125" s="72"/>
      <c r="I125" s="189"/>
      <c r="J125" s="72"/>
      <c r="K125" s="72"/>
      <c r="L125" s="70"/>
      <c r="M125" s="233"/>
      <c r="N125" s="45"/>
      <c r="O125" s="45"/>
      <c r="P125" s="45"/>
      <c r="Q125" s="45"/>
      <c r="R125" s="45"/>
      <c r="S125" s="45"/>
      <c r="T125" s="93"/>
      <c r="AT125" s="22" t="s">
        <v>162</v>
      </c>
      <c r="AU125" s="22" t="s">
        <v>83</v>
      </c>
    </row>
    <row r="126" s="1" customFormat="1" ht="25.5" customHeight="1">
      <c r="B126" s="44"/>
      <c r="C126" s="219" t="s">
        <v>10</v>
      </c>
      <c r="D126" s="219" t="s">
        <v>155</v>
      </c>
      <c r="E126" s="220" t="s">
        <v>694</v>
      </c>
      <c r="F126" s="221" t="s">
        <v>695</v>
      </c>
      <c r="G126" s="222" t="s">
        <v>158</v>
      </c>
      <c r="H126" s="223">
        <v>726.20000000000005</v>
      </c>
      <c r="I126" s="224"/>
      <c r="J126" s="225">
        <f>ROUND(I126*H126,2)</f>
        <v>0</v>
      </c>
      <c r="K126" s="221" t="s">
        <v>159</v>
      </c>
      <c r="L126" s="70"/>
      <c r="M126" s="226" t="s">
        <v>21</v>
      </c>
      <c r="N126" s="227" t="s">
        <v>44</v>
      </c>
      <c r="O126" s="45"/>
      <c r="P126" s="228">
        <f>O126*H126</f>
        <v>0</v>
      </c>
      <c r="Q126" s="228">
        <v>0</v>
      </c>
      <c r="R126" s="228">
        <f>Q126*H126</f>
        <v>0</v>
      </c>
      <c r="S126" s="228">
        <v>0</v>
      </c>
      <c r="T126" s="229">
        <f>S126*H126</f>
        <v>0</v>
      </c>
      <c r="AR126" s="22" t="s">
        <v>160</v>
      </c>
      <c r="AT126" s="22" t="s">
        <v>155</v>
      </c>
      <c r="AU126" s="22" t="s">
        <v>83</v>
      </c>
      <c r="AY126" s="22" t="s">
        <v>153</v>
      </c>
      <c r="BE126" s="230">
        <f>IF(N126="základní",J126,0)</f>
        <v>0</v>
      </c>
      <c r="BF126" s="230">
        <f>IF(N126="snížená",J126,0)</f>
        <v>0</v>
      </c>
      <c r="BG126" s="230">
        <f>IF(N126="zákl. přenesená",J126,0)</f>
        <v>0</v>
      </c>
      <c r="BH126" s="230">
        <f>IF(N126="sníž. přenesená",J126,0)</f>
        <v>0</v>
      </c>
      <c r="BI126" s="230">
        <f>IF(N126="nulová",J126,0)</f>
        <v>0</v>
      </c>
      <c r="BJ126" s="22" t="s">
        <v>81</v>
      </c>
      <c r="BK126" s="230">
        <f>ROUND(I126*H126,2)</f>
        <v>0</v>
      </c>
      <c r="BL126" s="22" t="s">
        <v>160</v>
      </c>
      <c r="BM126" s="22" t="s">
        <v>696</v>
      </c>
    </row>
    <row r="127" s="10" customFormat="1" ht="29.88" customHeight="1">
      <c r="B127" s="203"/>
      <c r="C127" s="204"/>
      <c r="D127" s="205" t="s">
        <v>72</v>
      </c>
      <c r="E127" s="217" t="s">
        <v>83</v>
      </c>
      <c r="F127" s="217" t="s">
        <v>252</v>
      </c>
      <c r="G127" s="204"/>
      <c r="H127" s="204"/>
      <c r="I127" s="207"/>
      <c r="J127" s="218">
        <f>BK127</f>
        <v>0</v>
      </c>
      <c r="K127" s="204"/>
      <c r="L127" s="209"/>
      <c r="M127" s="210"/>
      <c r="N127" s="211"/>
      <c r="O127" s="211"/>
      <c r="P127" s="212">
        <f>SUM(P128:P131)</f>
        <v>0</v>
      </c>
      <c r="Q127" s="211"/>
      <c r="R127" s="212">
        <f>SUM(R128:R131)</f>
        <v>82.9531724</v>
      </c>
      <c r="S127" s="211"/>
      <c r="T127" s="213">
        <f>SUM(T128:T131)</f>
        <v>0</v>
      </c>
      <c r="AR127" s="214" t="s">
        <v>81</v>
      </c>
      <c r="AT127" s="215" t="s">
        <v>72</v>
      </c>
      <c r="AU127" s="215" t="s">
        <v>81</v>
      </c>
      <c r="AY127" s="214" t="s">
        <v>153</v>
      </c>
      <c r="BK127" s="216">
        <f>SUM(BK128:BK131)</f>
        <v>0</v>
      </c>
    </row>
    <row r="128" s="1" customFormat="1" ht="38.25" customHeight="1">
      <c r="B128" s="44"/>
      <c r="C128" s="219" t="s">
        <v>238</v>
      </c>
      <c r="D128" s="219" t="s">
        <v>155</v>
      </c>
      <c r="E128" s="220" t="s">
        <v>254</v>
      </c>
      <c r="F128" s="221" t="s">
        <v>255</v>
      </c>
      <c r="G128" s="222" t="s">
        <v>256</v>
      </c>
      <c r="H128" s="223">
        <v>346.13999999999999</v>
      </c>
      <c r="I128" s="224"/>
      <c r="J128" s="225">
        <f>ROUND(I128*H128,2)</f>
        <v>0</v>
      </c>
      <c r="K128" s="221" t="s">
        <v>159</v>
      </c>
      <c r="L128" s="70"/>
      <c r="M128" s="226" t="s">
        <v>21</v>
      </c>
      <c r="N128" s="227" t="s">
        <v>44</v>
      </c>
      <c r="O128" s="45"/>
      <c r="P128" s="228">
        <f>O128*H128</f>
        <v>0</v>
      </c>
      <c r="Q128" s="228">
        <v>0.23058000000000001</v>
      </c>
      <c r="R128" s="228">
        <f>Q128*H128</f>
        <v>79.812961200000004</v>
      </c>
      <c r="S128" s="228">
        <v>0</v>
      </c>
      <c r="T128" s="229">
        <f>S128*H128</f>
        <v>0</v>
      </c>
      <c r="AR128" s="22" t="s">
        <v>160</v>
      </c>
      <c r="AT128" s="22" t="s">
        <v>155</v>
      </c>
      <c r="AU128" s="22" t="s">
        <v>83</v>
      </c>
      <c r="AY128" s="22" t="s">
        <v>153</v>
      </c>
      <c r="BE128" s="230">
        <f>IF(N128="základní",J128,0)</f>
        <v>0</v>
      </c>
      <c r="BF128" s="230">
        <f>IF(N128="snížená",J128,0)</f>
        <v>0</v>
      </c>
      <c r="BG128" s="230">
        <f>IF(N128="zákl. přenesená",J128,0)</f>
        <v>0</v>
      </c>
      <c r="BH128" s="230">
        <f>IF(N128="sníž. přenesená",J128,0)</f>
        <v>0</v>
      </c>
      <c r="BI128" s="230">
        <f>IF(N128="nulová",J128,0)</f>
        <v>0</v>
      </c>
      <c r="BJ128" s="22" t="s">
        <v>81</v>
      </c>
      <c r="BK128" s="230">
        <f>ROUND(I128*H128,2)</f>
        <v>0</v>
      </c>
      <c r="BL128" s="22" t="s">
        <v>160</v>
      </c>
      <c r="BM128" s="22" t="s">
        <v>697</v>
      </c>
    </row>
    <row r="129" s="1" customFormat="1">
      <c r="B129" s="44"/>
      <c r="C129" s="72"/>
      <c r="D129" s="231" t="s">
        <v>162</v>
      </c>
      <c r="E129" s="72"/>
      <c r="F129" s="232" t="s">
        <v>698</v>
      </c>
      <c r="G129" s="72"/>
      <c r="H129" s="72"/>
      <c r="I129" s="189"/>
      <c r="J129" s="72"/>
      <c r="K129" s="72"/>
      <c r="L129" s="70"/>
      <c r="M129" s="233"/>
      <c r="N129" s="45"/>
      <c r="O129" s="45"/>
      <c r="P129" s="45"/>
      <c r="Q129" s="45"/>
      <c r="R129" s="45"/>
      <c r="S129" s="45"/>
      <c r="T129" s="93"/>
      <c r="AT129" s="22" t="s">
        <v>162</v>
      </c>
      <c r="AU129" s="22" t="s">
        <v>83</v>
      </c>
    </row>
    <row r="130" s="1" customFormat="1" ht="25.5" customHeight="1">
      <c r="B130" s="44"/>
      <c r="C130" s="219" t="s">
        <v>243</v>
      </c>
      <c r="D130" s="219" t="s">
        <v>155</v>
      </c>
      <c r="E130" s="220" t="s">
        <v>300</v>
      </c>
      <c r="F130" s="221" t="s">
        <v>301</v>
      </c>
      <c r="G130" s="222" t="s">
        <v>192</v>
      </c>
      <c r="H130" s="223">
        <v>1.28</v>
      </c>
      <c r="I130" s="224"/>
      <c r="J130" s="225">
        <f>ROUND(I130*H130,2)</f>
        <v>0</v>
      </c>
      <c r="K130" s="221" t="s">
        <v>159</v>
      </c>
      <c r="L130" s="70"/>
      <c r="M130" s="226" t="s">
        <v>21</v>
      </c>
      <c r="N130" s="227" t="s">
        <v>44</v>
      </c>
      <c r="O130" s="45"/>
      <c r="P130" s="228">
        <f>O130*H130</f>
        <v>0</v>
      </c>
      <c r="Q130" s="228">
        <v>2.45329</v>
      </c>
      <c r="R130" s="228">
        <f>Q130*H130</f>
        <v>3.1402112</v>
      </c>
      <c r="S130" s="228">
        <v>0</v>
      </c>
      <c r="T130" s="229">
        <f>S130*H130</f>
        <v>0</v>
      </c>
      <c r="AR130" s="22" t="s">
        <v>160</v>
      </c>
      <c r="AT130" s="22" t="s">
        <v>155</v>
      </c>
      <c r="AU130" s="22" t="s">
        <v>83</v>
      </c>
      <c r="AY130" s="22" t="s">
        <v>153</v>
      </c>
      <c r="BE130" s="230">
        <f>IF(N130="základní",J130,0)</f>
        <v>0</v>
      </c>
      <c r="BF130" s="230">
        <f>IF(N130="snížená",J130,0)</f>
        <v>0</v>
      </c>
      <c r="BG130" s="230">
        <f>IF(N130="zákl. přenesená",J130,0)</f>
        <v>0</v>
      </c>
      <c r="BH130" s="230">
        <f>IF(N130="sníž. přenesená",J130,0)</f>
        <v>0</v>
      </c>
      <c r="BI130" s="230">
        <f>IF(N130="nulová",J130,0)</f>
        <v>0</v>
      </c>
      <c r="BJ130" s="22" t="s">
        <v>81</v>
      </c>
      <c r="BK130" s="230">
        <f>ROUND(I130*H130,2)</f>
        <v>0</v>
      </c>
      <c r="BL130" s="22" t="s">
        <v>160</v>
      </c>
      <c r="BM130" s="22" t="s">
        <v>699</v>
      </c>
    </row>
    <row r="131" s="1" customFormat="1">
      <c r="B131" s="44"/>
      <c r="C131" s="72"/>
      <c r="D131" s="231" t="s">
        <v>162</v>
      </c>
      <c r="E131" s="72"/>
      <c r="F131" s="232" t="s">
        <v>303</v>
      </c>
      <c r="G131" s="72"/>
      <c r="H131" s="72"/>
      <c r="I131" s="189"/>
      <c r="J131" s="72"/>
      <c r="K131" s="72"/>
      <c r="L131" s="70"/>
      <c r="M131" s="233"/>
      <c r="N131" s="45"/>
      <c r="O131" s="45"/>
      <c r="P131" s="45"/>
      <c r="Q131" s="45"/>
      <c r="R131" s="45"/>
      <c r="S131" s="45"/>
      <c r="T131" s="93"/>
      <c r="AT131" s="22" t="s">
        <v>162</v>
      </c>
      <c r="AU131" s="22" t="s">
        <v>83</v>
      </c>
    </row>
    <row r="132" s="10" customFormat="1" ht="29.88" customHeight="1">
      <c r="B132" s="203"/>
      <c r="C132" s="204"/>
      <c r="D132" s="205" t="s">
        <v>72</v>
      </c>
      <c r="E132" s="217" t="s">
        <v>160</v>
      </c>
      <c r="F132" s="217" t="s">
        <v>311</v>
      </c>
      <c r="G132" s="204"/>
      <c r="H132" s="204"/>
      <c r="I132" s="207"/>
      <c r="J132" s="218">
        <f>BK132</f>
        <v>0</v>
      </c>
      <c r="K132" s="204"/>
      <c r="L132" s="209"/>
      <c r="M132" s="210"/>
      <c r="N132" s="211"/>
      <c r="O132" s="211"/>
      <c r="P132" s="212">
        <f>SUM(P133:P163)</f>
        <v>0</v>
      </c>
      <c r="Q132" s="211"/>
      <c r="R132" s="212">
        <f>SUM(R133:R163)</f>
        <v>0</v>
      </c>
      <c r="S132" s="211"/>
      <c r="T132" s="213">
        <f>SUM(T133:T163)</f>
        <v>0</v>
      </c>
      <c r="AR132" s="214" t="s">
        <v>81</v>
      </c>
      <c r="AT132" s="215" t="s">
        <v>72</v>
      </c>
      <c r="AU132" s="215" t="s">
        <v>81</v>
      </c>
      <c r="AY132" s="214" t="s">
        <v>153</v>
      </c>
      <c r="BK132" s="216">
        <f>SUM(BK133:BK163)</f>
        <v>0</v>
      </c>
    </row>
    <row r="133" s="1" customFormat="1" ht="25.5" customHeight="1">
      <c r="B133" s="44"/>
      <c r="C133" s="219" t="s">
        <v>248</v>
      </c>
      <c r="D133" s="219" t="s">
        <v>155</v>
      </c>
      <c r="E133" s="220" t="s">
        <v>313</v>
      </c>
      <c r="F133" s="221" t="s">
        <v>314</v>
      </c>
      <c r="G133" s="222" t="s">
        <v>158</v>
      </c>
      <c r="H133" s="223">
        <v>29.456</v>
      </c>
      <c r="I133" s="224"/>
      <c r="J133" s="225">
        <f>ROUND(I133*H133,2)</f>
        <v>0</v>
      </c>
      <c r="K133" s="221" t="s">
        <v>159</v>
      </c>
      <c r="L133" s="70"/>
      <c r="M133" s="226" t="s">
        <v>21</v>
      </c>
      <c r="N133" s="227" t="s">
        <v>44</v>
      </c>
      <c r="O133" s="45"/>
      <c r="P133" s="228">
        <f>O133*H133</f>
        <v>0</v>
      </c>
      <c r="Q133" s="228">
        <v>0</v>
      </c>
      <c r="R133" s="228">
        <f>Q133*H133</f>
        <v>0</v>
      </c>
      <c r="S133" s="228">
        <v>0</v>
      </c>
      <c r="T133" s="229">
        <f>S133*H133</f>
        <v>0</v>
      </c>
      <c r="AR133" s="22" t="s">
        <v>160</v>
      </c>
      <c r="AT133" s="22" t="s">
        <v>155</v>
      </c>
      <c r="AU133" s="22" t="s">
        <v>83</v>
      </c>
      <c r="AY133" s="22" t="s">
        <v>153</v>
      </c>
      <c r="BE133" s="230">
        <f>IF(N133="základní",J133,0)</f>
        <v>0</v>
      </c>
      <c r="BF133" s="230">
        <f>IF(N133="snížená",J133,0)</f>
        <v>0</v>
      </c>
      <c r="BG133" s="230">
        <f>IF(N133="zákl. přenesená",J133,0)</f>
        <v>0</v>
      </c>
      <c r="BH133" s="230">
        <f>IF(N133="sníž. přenesená",J133,0)</f>
        <v>0</v>
      </c>
      <c r="BI133" s="230">
        <f>IF(N133="nulová",J133,0)</f>
        <v>0</v>
      </c>
      <c r="BJ133" s="22" t="s">
        <v>81</v>
      </c>
      <c r="BK133" s="230">
        <f>ROUND(I133*H133,2)</f>
        <v>0</v>
      </c>
      <c r="BL133" s="22" t="s">
        <v>160</v>
      </c>
      <c r="BM133" s="22" t="s">
        <v>700</v>
      </c>
    </row>
    <row r="134" s="1" customFormat="1">
      <c r="B134" s="44"/>
      <c r="C134" s="72"/>
      <c r="D134" s="231" t="s">
        <v>162</v>
      </c>
      <c r="E134" s="72"/>
      <c r="F134" s="232" t="s">
        <v>316</v>
      </c>
      <c r="G134" s="72"/>
      <c r="H134" s="72"/>
      <c r="I134" s="189"/>
      <c r="J134" s="72"/>
      <c r="K134" s="72"/>
      <c r="L134" s="70"/>
      <c r="M134" s="233"/>
      <c r="N134" s="45"/>
      <c r="O134" s="45"/>
      <c r="P134" s="45"/>
      <c r="Q134" s="45"/>
      <c r="R134" s="45"/>
      <c r="S134" s="45"/>
      <c r="T134" s="93"/>
      <c r="AT134" s="22" t="s">
        <v>162</v>
      </c>
      <c r="AU134" s="22" t="s">
        <v>83</v>
      </c>
    </row>
    <row r="135" s="11" customFormat="1">
      <c r="B135" s="234"/>
      <c r="C135" s="235"/>
      <c r="D135" s="231" t="s">
        <v>181</v>
      </c>
      <c r="E135" s="236" t="s">
        <v>21</v>
      </c>
      <c r="F135" s="237" t="s">
        <v>701</v>
      </c>
      <c r="G135" s="235"/>
      <c r="H135" s="238">
        <v>29.456</v>
      </c>
      <c r="I135" s="239"/>
      <c r="J135" s="235"/>
      <c r="K135" s="235"/>
      <c r="L135" s="240"/>
      <c r="M135" s="241"/>
      <c r="N135" s="242"/>
      <c r="O135" s="242"/>
      <c r="P135" s="242"/>
      <c r="Q135" s="242"/>
      <c r="R135" s="242"/>
      <c r="S135" s="242"/>
      <c r="T135" s="243"/>
      <c r="AT135" s="244" t="s">
        <v>181</v>
      </c>
      <c r="AU135" s="244" t="s">
        <v>83</v>
      </c>
      <c r="AV135" s="11" t="s">
        <v>83</v>
      </c>
      <c r="AW135" s="11" t="s">
        <v>37</v>
      </c>
      <c r="AX135" s="11" t="s">
        <v>73</v>
      </c>
      <c r="AY135" s="244" t="s">
        <v>153</v>
      </c>
    </row>
    <row r="136" s="12" customFormat="1">
      <c r="B136" s="245"/>
      <c r="C136" s="246"/>
      <c r="D136" s="231" t="s">
        <v>181</v>
      </c>
      <c r="E136" s="247" t="s">
        <v>21</v>
      </c>
      <c r="F136" s="248" t="s">
        <v>183</v>
      </c>
      <c r="G136" s="246"/>
      <c r="H136" s="249">
        <v>29.456</v>
      </c>
      <c r="I136" s="250"/>
      <c r="J136" s="246"/>
      <c r="K136" s="246"/>
      <c r="L136" s="251"/>
      <c r="M136" s="252"/>
      <c r="N136" s="253"/>
      <c r="O136" s="253"/>
      <c r="P136" s="253"/>
      <c r="Q136" s="253"/>
      <c r="R136" s="253"/>
      <c r="S136" s="253"/>
      <c r="T136" s="254"/>
      <c r="AT136" s="255" t="s">
        <v>181</v>
      </c>
      <c r="AU136" s="255" t="s">
        <v>83</v>
      </c>
      <c r="AV136" s="12" t="s">
        <v>160</v>
      </c>
      <c r="AW136" s="12" t="s">
        <v>37</v>
      </c>
      <c r="AX136" s="12" t="s">
        <v>81</v>
      </c>
      <c r="AY136" s="255" t="s">
        <v>153</v>
      </c>
    </row>
    <row r="137" s="1" customFormat="1" ht="38.25" customHeight="1">
      <c r="B137" s="44"/>
      <c r="C137" s="219" t="s">
        <v>253</v>
      </c>
      <c r="D137" s="219" t="s">
        <v>155</v>
      </c>
      <c r="E137" s="220" t="s">
        <v>319</v>
      </c>
      <c r="F137" s="221" t="s">
        <v>320</v>
      </c>
      <c r="G137" s="222" t="s">
        <v>158</v>
      </c>
      <c r="H137" s="223">
        <v>147.28</v>
      </c>
      <c r="I137" s="224"/>
      <c r="J137" s="225">
        <f>ROUND(I137*H137,2)</f>
        <v>0</v>
      </c>
      <c r="K137" s="221" t="s">
        <v>159</v>
      </c>
      <c r="L137" s="70"/>
      <c r="M137" s="226" t="s">
        <v>21</v>
      </c>
      <c r="N137" s="227" t="s">
        <v>44</v>
      </c>
      <c r="O137" s="45"/>
      <c r="P137" s="228">
        <f>O137*H137</f>
        <v>0</v>
      </c>
      <c r="Q137" s="228">
        <v>0</v>
      </c>
      <c r="R137" s="228">
        <f>Q137*H137</f>
        <v>0</v>
      </c>
      <c r="S137" s="228">
        <v>0</v>
      </c>
      <c r="T137" s="229">
        <f>S137*H137</f>
        <v>0</v>
      </c>
      <c r="AR137" s="22" t="s">
        <v>160</v>
      </c>
      <c r="AT137" s="22" t="s">
        <v>155</v>
      </c>
      <c r="AU137" s="22" t="s">
        <v>83</v>
      </c>
      <c r="AY137" s="22" t="s">
        <v>153</v>
      </c>
      <c r="BE137" s="230">
        <f>IF(N137="základní",J137,0)</f>
        <v>0</v>
      </c>
      <c r="BF137" s="230">
        <f>IF(N137="snížená",J137,0)</f>
        <v>0</v>
      </c>
      <c r="BG137" s="230">
        <f>IF(N137="zákl. přenesená",J137,0)</f>
        <v>0</v>
      </c>
      <c r="BH137" s="230">
        <f>IF(N137="sníž. přenesená",J137,0)</f>
        <v>0</v>
      </c>
      <c r="BI137" s="230">
        <f>IF(N137="nulová",J137,0)</f>
        <v>0</v>
      </c>
      <c r="BJ137" s="22" t="s">
        <v>81</v>
      </c>
      <c r="BK137" s="230">
        <f>ROUND(I137*H137,2)</f>
        <v>0</v>
      </c>
      <c r="BL137" s="22" t="s">
        <v>160</v>
      </c>
      <c r="BM137" s="22" t="s">
        <v>702</v>
      </c>
    </row>
    <row r="138" s="1" customFormat="1">
      <c r="B138" s="44"/>
      <c r="C138" s="72"/>
      <c r="D138" s="231" t="s">
        <v>162</v>
      </c>
      <c r="E138" s="72"/>
      <c r="F138" s="232" t="s">
        <v>316</v>
      </c>
      <c r="G138" s="72"/>
      <c r="H138" s="72"/>
      <c r="I138" s="189"/>
      <c r="J138" s="72"/>
      <c r="K138" s="72"/>
      <c r="L138" s="70"/>
      <c r="M138" s="233"/>
      <c r="N138" s="45"/>
      <c r="O138" s="45"/>
      <c r="P138" s="45"/>
      <c r="Q138" s="45"/>
      <c r="R138" s="45"/>
      <c r="S138" s="45"/>
      <c r="T138" s="93"/>
      <c r="AT138" s="22" t="s">
        <v>162</v>
      </c>
      <c r="AU138" s="22" t="s">
        <v>83</v>
      </c>
    </row>
    <row r="139" s="11" customFormat="1">
      <c r="B139" s="234"/>
      <c r="C139" s="235"/>
      <c r="D139" s="231" t="s">
        <v>181</v>
      </c>
      <c r="E139" s="236" t="s">
        <v>21</v>
      </c>
      <c r="F139" s="237" t="s">
        <v>703</v>
      </c>
      <c r="G139" s="235"/>
      <c r="H139" s="238">
        <v>147.28</v>
      </c>
      <c r="I139" s="239"/>
      <c r="J139" s="235"/>
      <c r="K139" s="235"/>
      <c r="L139" s="240"/>
      <c r="M139" s="241"/>
      <c r="N139" s="242"/>
      <c r="O139" s="242"/>
      <c r="P139" s="242"/>
      <c r="Q139" s="242"/>
      <c r="R139" s="242"/>
      <c r="S139" s="242"/>
      <c r="T139" s="243"/>
      <c r="AT139" s="244" t="s">
        <v>181</v>
      </c>
      <c r="AU139" s="244" t="s">
        <v>83</v>
      </c>
      <c r="AV139" s="11" t="s">
        <v>83</v>
      </c>
      <c r="AW139" s="11" t="s">
        <v>37</v>
      </c>
      <c r="AX139" s="11" t="s">
        <v>81</v>
      </c>
      <c r="AY139" s="244" t="s">
        <v>153</v>
      </c>
    </row>
    <row r="140" s="1" customFormat="1" ht="38.25" customHeight="1">
      <c r="B140" s="44"/>
      <c r="C140" s="219" t="s">
        <v>258</v>
      </c>
      <c r="D140" s="219" t="s">
        <v>155</v>
      </c>
      <c r="E140" s="220" t="s">
        <v>324</v>
      </c>
      <c r="F140" s="221" t="s">
        <v>325</v>
      </c>
      <c r="G140" s="222" t="s">
        <v>158</v>
      </c>
      <c r="H140" s="223">
        <v>29.456</v>
      </c>
      <c r="I140" s="224"/>
      <c r="J140" s="225">
        <f>ROUND(I140*H140,2)</f>
        <v>0</v>
      </c>
      <c r="K140" s="221" t="s">
        <v>159</v>
      </c>
      <c r="L140" s="70"/>
      <c r="M140" s="226" t="s">
        <v>21</v>
      </c>
      <c r="N140" s="227" t="s">
        <v>44</v>
      </c>
      <c r="O140" s="45"/>
      <c r="P140" s="228">
        <f>O140*H140</f>
        <v>0</v>
      </c>
      <c r="Q140" s="228">
        <v>0</v>
      </c>
      <c r="R140" s="228">
        <f>Q140*H140</f>
        <v>0</v>
      </c>
      <c r="S140" s="228">
        <v>0</v>
      </c>
      <c r="T140" s="229">
        <f>S140*H140</f>
        <v>0</v>
      </c>
      <c r="AR140" s="22" t="s">
        <v>160</v>
      </c>
      <c r="AT140" s="22" t="s">
        <v>155</v>
      </c>
      <c r="AU140" s="22" t="s">
        <v>83</v>
      </c>
      <c r="AY140" s="22" t="s">
        <v>153</v>
      </c>
      <c r="BE140" s="230">
        <f>IF(N140="základní",J140,0)</f>
        <v>0</v>
      </c>
      <c r="BF140" s="230">
        <f>IF(N140="snížená",J140,0)</f>
        <v>0</v>
      </c>
      <c r="BG140" s="230">
        <f>IF(N140="zákl. přenesená",J140,0)</f>
        <v>0</v>
      </c>
      <c r="BH140" s="230">
        <f>IF(N140="sníž. přenesená",J140,0)</f>
        <v>0</v>
      </c>
      <c r="BI140" s="230">
        <f>IF(N140="nulová",J140,0)</f>
        <v>0</v>
      </c>
      <c r="BJ140" s="22" t="s">
        <v>81</v>
      </c>
      <c r="BK140" s="230">
        <f>ROUND(I140*H140,2)</f>
        <v>0</v>
      </c>
      <c r="BL140" s="22" t="s">
        <v>160</v>
      </c>
      <c r="BM140" s="22" t="s">
        <v>704</v>
      </c>
    </row>
    <row r="141" s="1" customFormat="1">
      <c r="B141" s="44"/>
      <c r="C141" s="72"/>
      <c r="D141" s="231" t="s">
        <v>162</v>
      </c>
      <c r="E141" s="72"/>
      <c r="F141" s="232" t="s">
        <v>316</v>
      </c>
      <c r="G141" s="72"/>
      <c r="H141" s="72"/>
      <c r="I141" s="189"/>
      <c r="J141" s="72"/>
      <c r="K141" s="72"/>
      <c r="L141" s="70"/>
      <c r="M141" s="233"/>
      <c r="N141" s="45"/>
      <c r="O141" s="45"/>
      <c r="P141" s="45"/>
      <c r="Q141" s="45"/>
      <c r="R141" s="45"/>
      <c r="S141" s="45"/>
      <c r="T141" s="93"/>
      <c r="AT141" s="22" t="s">
        <v>162</v>
      </c>
      <c r="AU141" s="22" t="s">
        <v>83</v>
      </c>
    </row>
    <row r="142" s="11" customFormat="1">
      <c r="B142" s="234"/>
      <c r="C142" s="235"/>
      <c r="D142" s="231" t="s">
        <v>181</v>
      </c>
      <c r="E142" s="236" t="s">
        <v>21</v>
      </c>
      <c r="F142" s="237" t="s">
        <v>701</v>
      </c>
      <c r="G142" s="235"/>
      <c r="H142" s="238">
        <v>29.456</v>
      </c>
      <c r="I142" s="239"/>
      <c r="J142" s="235"/>
      <c r="K142" s="235"/>
      <c r="L142" s="240"/>
      <c r="M142" s="241"/>
      <c r="N142" s="242"/>
      <c r="O142" s="242"/>
      <c r="P142" s="242"/>
      <c r="Q142" s="242"/>
      <c r="R142" s="242"/>
      <c r="S142" s="242"/>
      <c r="T142" s="243"/>
      <c r="AT142" s="244" t="s">
        <v>181</v>
      </c>
      <c r="AU142" s="244" t="s">
        <v>83</v>
      </c>
      <c r="AV142" s="11" t="s">
        <v>83</v>
      </c>
      <c r="AW142" s="11" t="s">
        <v>37</v>
      </c>
      <c r="AX142" s="11" t="s">
        <v>73</v>
      </c>
      <c r="AY142" s="244" t="s">
        <v>153</v>
      </c>
    </row>
    <row r="143" s="12" customFormat="1">
      <c r="B143" s="245"/>
      <c r="C143" s="246"/>
      <c r="D143" s="231" t="s">
        <v>181</v>
      </c>
      <c r="E143" s="247" t="s">
        <v>21</v>
      </c>
      <c r="F143" s="248" t="s">
        <v>183</v>
      </c>
      <c r="G143" s="246"/>
      <c r="H143" s="249">
        <v>29.456</v>
      </c>
      <c r="I143" s="250"/>
      <c r="J143" s="246"/>
      <c r="K143" s="246"/>
      <c r="L143" s="251"/>
      <c r="M143" s="252"/>
      <c r="N143" s="253"/>
      <c r="O143" s="253"/>
      <c r="P143" s="253"/>
      <c r="Q143" s="253"/>
      <c r="R143" s="253"/>
      <c r="S143" s="253"/>
      <c r="T143" s="254"/>
      <c r="AT143" s="255" t="s">
        <v>181</v>
      </c>
      <c r="AU143" s="255" t="s">
        <v>83</v>
      </c>
      <c r="AV143" s="12" t="s">
        <v>160</v>
      </c>
      <c r="AW143" s="12" t="s">
        <v>37</v>
      </c>
      <c r="AX143" s="12" t="s">
        <v>81</v>
      </c>
      <c r="AY143" s="255" t="s">
        <v>153</v>
      </c>
    </row>
    <row r="144" s="1" customFormat="1" ht="25.5" customHeight="1">
      <c r="B144" s="44"/>
      <c r="C144" s="219" t="s">
        <v>9</v>
      </c>
      <c r="D144" s="219" t="s">
        <v>155</v>
      </c>
      <c r="E144" s="220" t="s">
        <v>328</v>
      </c>
      <c r="F144" s="221" t="s">
        <v>329</v>
      </c>
      <c r="G144" s="222" t="s">
        <v>192</v>
      </c>
      <c r="H144" s="223">
        <v>74.444999999999993</v>
      </c>
      <c r="I144" s="224"/>
      <c r="J144" s="225">
        <f>ROUND(I144*H144,2)</f>
        <v>0</v>
      </c>
      <c r="K144" s="221" t="s">
        <v>159</v>
      </c>
      <c r="L144" s="70"/>
      <c r="M144" s="226" t="s">
        <v>21</v>
      </c>
      <c r="N144" s="227" t="s">
        <v>44</v>
      </c>
      <c r="O144" s="45"/>
      <c r="P144" s="228">
        <f>O144*H144</f>
        <v>0</v>
      </c>
      <c r="Q144" s="228">
        <v>0</v>
      </c>
      <c r="R144" s="228">
        <f>Q144*H144</f>
        <v>0</v>
      </c>
      <c r="S144" s="228">
        <v>0</v>
      </c>
      <c r="T144" s="229">
        <f>S144*H144</f>
        <v>0</v>
      </c>
      <c r="AR144" s="22" t="s">
        <v>160</v>
      </c>
      <c r="AT144" s="22" t="s">
        <v>155</v>
      </c>
      <c r="AU144" s="22" t="s">
        <v>83</v>
      </c>
      <c r="AY144" s="22" t="s">
        <v>153</v>
      </c>
      <c r="BE144" s="230">
        <f>IF(N144="základní",J144,0)</f>
        <v>0</v>
      </c>
      <c r="BF144" s="230">
        <f>IF(N144="snížená",J144,0)</f>
        <v>0</v>
      </c>
      <c r="BG144" s="230">
        <f>IF(N144="zákl. přenesená",J144,0)</f>
        <v>0</v>
      </c>
      <c r="BH144" s="230">
        <f>IF(N144="sníž. přenesená",J144,0)</f>
        <v>0</v>
      </c>
      <c r="BI144" s="230">
        <f>IF(N144="nulová",J144,0)</f>
        <v>0</v>
      </c>
      <c r="BJ144" s="22" t="s">
        <v>81</v>
      </c>
      <c r="BK144" s="230">
        <f>ROUND(I144*H144,2)</f>
        <v>0</v>
      </c>
      <c r="BL144" s="22" t="s">
        <v>160</v>
      </c>
      <c r="BM144" s="22" t="s">
        <v>705</v>
      </c>
    </row>
    <row r="145" s="1" customFormat="1">
      <c r="B145" s="44"/>
      <c r="C145" s="72"/>
      <c r="D145" s="231" t="s">
        <v>162</v>
      </c>
      <c r="E145" s="72"/>
      <c r="F145" s="232" t="s">
        <v>706</v>
      </c>
      <c r="G145" s="72"/>
      <c r="H145" s="72"/>
      <c r="I145" s="189"/>
      <c r="J145" s="72"/>
      <c r="K145" s="72"/>
      <c r="L145" s="70"/>
      <c r="M145" s="233"/>
      <c r="N145" s="45"/>
      <c r="O145" s="45"/>
      <c r="P145" s="45"/>
      <c r="Q145" s="45"/>
      <c r="R145" s="45"/>
      <c r="S145" s="45"/>
      <c r="T145" s="93"/>
      <c r="AT145" s="22" t="s">
        <v>162</v>
      </c>
      <c r="AU145" s="22" t="s">
        <v>83</v>
      </c>
    </row>
    <row r="146" s="11" customFormat="1">
      <c r="B146" s="234"/>
      <c r="C146" s="235"/>
      <c r="D146" s="231" t="s">
        <v>181</v>
      </c>
      <c r="E146" s="236" t="s">
        <v>21</v>
      </c>
      <c r="F146" s="237" t="s">
        <v>707</v>
      </c>
      <c r="G146" s="235"/>
      <c r="H146" s="238">
        <v>22.524000000000001</v>
      </c>
      <c r="I146" s="239"/>
      <c r="J146" s="235"/>
      <c r="K146" s="235"/>
      <c r="L146" s="240"/>
      <c r="M146" s="241"/>
      <c r="N146" s="242"/>
      <c r="O146" s="242"/>
      <c r="P146" s="242"/>
      <c r="Q146" s="242"/>
      <c r="R146" s="242"/>
      <c r="S146" s="242"/>
      <c r="T146" s="243"/>
      <c r="AT146" s="244" t="s">
        <v>181</v>
      </c>
      <c r="AU146" s="244" t="s">
        <v>83</v>
      </c>
      <c r="AV146" s="11" t="s">
        <v>83</v>
      </c>
      <c r="AW146" s="11" t="s">
        <v>37</v>
      </c>
      <c r="AX146" s="11" t="s">
        <v>73</v>
      </c>
      <c r="AY146" s="244" t="s">
        <v>153</v>
      </c>
    </row>
    <row r="147" s="11" customFormat="1">
      <c r="B147" s="234"/>
      <c r="C147" s="235"/>
      <c r="D147" s="231" t="s">
        <v>181</v>
      </c>
      <c r="E147" s="236" t="s">
        <v>21</v>
      </c>
      <c r="F147" s="237" t="s">
        <v>708</v>
      </c>
      <c r="G147" s="235"/>
      <c r="H147" s="238">
        <v>51.920999999999999</v>
      </c>
      <c r="I147" s="239"/>
      <c r="J147" s="235"/>
      <c r="K147" s="235"/>
      <c r="L147" s="240"/>
      <c r="M147" s="241"/>
      <c r="N147" s="242"/>
      <c r="O147" s="242"/>
      <c r="P147" s="242"/>
      <c r="Q147" s="242"/>
      <c r="R147" s="242"/>
      <c r="S147" s="242"/>
      <c r="T147" s="243"/>
      <c r="AT147" s="244" t="s">
        <v>181</v>
      </c>
      <c r="AU147" s="244" t="s">
        <v>83</v>
      </c>
      <c r="AV147" s="11" t="s">
        <v>83</v>
      </c>
      <c r="AW147" s="11" t="s">
        <v>37</v>
      </c>
      <c r="AX147" s="11" t="s">
        <v>73</v>
      </c>
      <c r="AY147" s="244" t="s">
        <v>153</v>
      </c>
    </row>
    <row r="148" s="12" customFormat="1">
      <c r="B148" s="245"/>
      <c r="C148" s="246"/>
      <c r="D148" s="231" t="s">
        <v>181</v>
      </c>
      <c r="E148" s="247" t="s">
        <v>21</v>
      </c>
      <c r="F148" s="248" t="s">
        <v>183</v>
      </c>
      <c r="G148" s="246"/>
      <c r="H148" s="249">
        <v>74.444999999999993</v>
      </c>
      <c r="I148" s="250"/>
      <c r="J148" s="246"/>
      <c r="K148" s="246"/>
      <c r="L148" s="251"/>
      <c r="M148" s="252"/>
      <c r="N148" s="253"/>
      <c r="O148" s="253"/>
      <c r="P148" s="253"/>
      <c r="Q148" s="253"/>
      <c r="R148" s="253"/>
      <c r="S148" s="253"/>
      <c r="T148" s="254"/>
      <c r="AT148" s="255" t="s">
        <v>181</v>
      </c>
      <c r="AU148" s="255" t="s">
        <v>83</v>
      </c>
      <c r="AV148" s="12" t="s">
        <v>160</v>
      </c>
      <c r="AW148" s="12" t="s">
        <v>37</v>
      </c>
      <c r="AX148" s="12" t="s">
        <v>81</v>
      </c>
      <c r="AY148" s="255" t="s">
        <v>153</v>
      </c>
    </row>
    <row r="149" s="1" customFormat="1" ht="25.5" customHeight="1">
      <c r="B149" s="44"/>
      <c r="C149" s="219" t="s">
        <v>267</v>
      </c>
      <c r="D149" s="219" t="s">
        <v>155</v>
      </c>
      <c r="E149" s="220" t="s">
        <v>334</v>
      </c>
      <c r="F149" s="221" t="s">
        <v>335</v>
      </c>
      <c r="G149" s="222" t="s">
        <v>158</v>
      </c>
      <c r="H149" s="223">
        <v>29.456</v>
      </c>
      <c r="I149" s="224"/>
      <c r="J149" s="225">
        <f>ROUND(I149*H149,2)</f>
        <v>0</v>
      </c>
      <c r="K149" s="221" t="s">
        <v>159</v>
      </c>
      <c r="L149" s="70"/>
      <c r="M149" s="226" t="s">
        <v>21</v>
      </c>
      <c r="N149" s="227" t="s">
        <v>44</v>
      </c>
      <c r="O149" s="45"/>
      <c r="P149" s="228">
        <f>O149*H149</f>
        <v>0</v>
      </c>
      <c r="Q149" s="228">
        <v>0</v>
      </c>
      <c r="R149" s="228">
        <f>Q149*H149</f>
        <v>0</v>
      </c>
      <c r="S149" s="228">
        <v>0</v>
      </c>
      <c r="T149" s="229">
        <f>S149*H149</f>
        <v>0</v>
      </c>
      <c r="AR149" s="22" t="s">
        <v>160</v>
      </c>
      <c r="AT149" s="22" t="s">
        <v>155</v>
      </c>
      <c r="AU149" s="22" t="s">
        <v>83</v>
      </c>
      <c r="AY149" s="22" t="s">
        <v>153</v>
      </c>
      <c r="BE149" s="230">
        <f>IF(N149="základní",J149,0)</f>
        <v>0</v>
      </c>
      <c r="BF149" s="230">
        <f>IF(N149="snížená",J149,0)</f>
        <v>0</v>
      </c>
      <c r="BG149" s="230">
        <f>IF(N149="zákl. přenesená",J149,0)</f>
        <v>0</v>
      </c>
      <c r="BH149" s="230">
        <f>IF(N149="sníž. přenesená",J149,0)</f>
        <v>0</v>
      </c>
      <c r="BI149" s="230">
        <f>IF(N149="nulová",J149,0)</f>
        <v>0</v>
      </c>
      <c r="BJ149" s="22" t="s">
        <v>81</v>
      </c>
      <c r="BK149" s="230">
        <f>ROUND(I149*H149,2)</f>
        <v>0</v>
      </c>
      <c r="BL149" s="22" t="s">
        <v>160</v>
      </c>
      <c r="BM149" s="22" t="s">
        <v>709</v>
      </c>
    </row>
    <row r="150" s="1" customFormat="1">
      <c r="B150" s="44"/>
      <c r="C150" s="72"/>
      <c r="D150" s="231" t="s">
        <v>162</v>
      </c>
      <c r="E150" s="72"/>
      <c r="F150" s="232" t="s">
        <v>337</v>
      </c>
      <c r="G150" s="72"/>
      <c r="H150" s="72"/>
      <c r="I150" s="189"/>
      <c r="J150" s="72"/>
      <c r="K150" s="72"/>
      <c r="L150" s="70"/>
      <c r="M150" s="233"/>
      <c r="N150" s="45"/>
      <c r="O150" s="45"/>
      <c r="P150" s="45"/>
      <c r="Q150" s="45"/>
      <c r="R150" s="45"/>
      <c r="S150" s="45"/>
      <c r="T150" s="93"/>
      <c r="AT150" s="22" t="s">
        <v>162</v>
      </c>
      <c r="AU150" s="22" t="s">
        <v>83</v>
      </c>
    </row>
    <row r="151" s="11" customFormat="1">
      <c r="B151" s="234"/>
      <c r="C151" s="235"/>
      <c r="D151" s="231" t="s">
        <v>181</v>
      </c>
      <c r="E151" s="236" t="s">
        <v>21</v>
      </c>
      <c r="F151" s="237" t="s">
        <v>701</v>
      </c>
      <c r="G151" s="235"/>
      <c r="H151" s="238">
        <v>29.456</v>
      </c>
      <c r="I151" s="239"/>
      <c r="J151" s="235"/>
      <c r="K151" s="235"/>
      <c r="L151" s="240"/>
      <c r="M151" s="241"/>
      <c r="N151" s="242"/>
      <c r="O151" s="242"/>
      <c r="P151" s="242"/>
      <c r="Q151" s="242"/>
      <c r="R151" s="242"/>
      <c r="S151" s="242"/>
      <c r="T151" s="243"/>
      <c r="AT151" s="244" t="s">
        <v>181</v>
      </c>
      <c r="AU151" s="244" t="s">
        <v>83</v>
      </c>
      <c r="AV151" s="11" t="s">
        <v>83</v>
      </c>
      <c r="AW151" s="11" t="s">
        <v>37</v>
      </c>
      <c r="AX151" s="11" t="s">
        <v>73</v>
      </c>
      <c r="AY151" s="244" t="s">
        <v>153</v>
      </c>
    </row>
    <row r="152" s="12" customFormat="1">
      <c r="B152" s="245"/>
      <c r="C152" s="246"/>
      <c r="D152" s="231" t="s">
        <v>181</v>
      </c>
      <c r="E152" s="247" t="s">
        <v>21</v>
      </c>
      <c r="F152" s="248" t="s">
        <v>183</v>
      </c>
      <c r="G152" s="246"/>
      <c r="H152" s="249">
        <v>29.456</v>
      </c>
      <c r="I152" s="250"/>
      <c r="J152" s="246"/>
      <c r="K152" s="246"/>
      <c r="L152" s="251"/>
      <c r="M152" s="252"/>
      <c r="N152" s="253"/>
      <c r="O152" s="253"/>
      <c r="P152" s="253"/>
      <c r="Q152" s="253"/>
      <c r="R152" s="253"/>
      <c r="S152" s="253"/>
      <c r="T152" s="254"/>
      <c r="AT152" s="255" t="s">
        <v>181</v>
      </c>
      <c r="AU152" s="255" t="s">
        <v>83</v>
      </c>
      <c r="AV152" s="12" t="s">
        <v>160</v>
      </c>
      <c r="AW152" s="12" t="s">
        <v>37</v>
      </c>
      <c r="AX152" s="12" t="s">
        <v>81</v>
      </c>
      <c r="AY152" s="255" t="s">
        <v>153</v>
      </c>
    </row>
    <row r="153" s="1" customFormat="1" ht="38.25" customHeight="1">
      <c r="B153" s="44"/>
      <c r="C153" s="219" t="s">
        <v>273</v>
      </c>
      <c r="D153" s="219" t="s">
        <v>155</v>
      </c>
      <c r="E153" s="220" t="s">
        <v>339</v>
      </c>
      <c r="F153" s="221" t="s">
        <v>340</v>
      </c>
      <c r="G153" s="222" t="s">
        <v>158</v>
      </c>
      <c r="H153" s="223">
        <v>29.456</v>
      </c>
      <c r="I153" s="224"/>
      <c r="J153" s="225">
        <f>ROUND(I153*H153,2)</f>
        <v>0</v>
      </c>
      <c r="K153" s="221" t="s">
        <v>159</v>
      </c>
      <c r="L153" s="70"/>
      <c r="M153" s="226" t="s">
        <v>21</v>
      </c>
      <c r="N153" s="227" t="s">
        <v>44</v>
      </c>
      <c r="O153" s="45"/>
      <c r="P153" s="228">
        <f>O153*H153</f>
        <v>0</v>
      </c>
      <c r="Q153" s="228">
        <v>0</v>
      </c>
      <c r="R153" s="228">
        <f>Q153*H153</f>
        <v>0</v>
      </c>
      <c r="S153" s="228">
        <v>0</v>
      </c>
      <c r="T153" s="229">
        <f>S153*H153</f>
        <v>0</v>
      </c>
      <c r="AR153" s="22" t="s">
        <v>160</v>
      </c>
      <c r="AT153" s="22" t="s">
        <v>155</v>
      </c>
      <c r="AU153" s="22" t="s">
        <v>83</v>
      </c>
      <c r="AY153" s="22" t="s">
        <v>153</v>
      </c>
      <c r="BE153" s="230">
        <f>IF(N153="základní",J153,0)</f>
        <v>0</v>
      </c>
      <c r="BF153" s="230">
        <f>IF(N153="snížená",J153,0)</f>
        <v>0</v>
      </c>
      <c r="BG153" s="230">
        <f>IF(N153="zákl. přenesená",J153,0)</f>
        <v>0</v>
      </c>
      <c r="BH153" s="230">
        <f>IF(N153="sníž. přenesená",J153,0)</f>
        <v>0</v>
      </c>
      <c r="BI153" s="230">
        <f>IF(N153="nulová",J153,0)</f>
        <v>0</v>
      </c>
      <c r="BJ153" s="22" t="s">
        <v>81</v>
      </c>
      <c r="BK153" s="230">
        <f>ROUND(I153*H153,2)</f>
        <v>0</v>
      </c>
      <c r="BL153" s="22" t="s">
        <v>160</v>
      </c>
      <c r="BM153" s="22" t="s">
        <v>710</v>
      </c>
    </row>
    <row r="154" s="1" customFormat="1">
      <c r="B154" s="44"/>
      <c r="C154" s="72"/>
      <c r="D154" s="231" t="s">
        <v>162</v>
      </c>
      <c r="E154" s="72"/>
      <c r="F154" s="232" t="s">
        <v>337</v>
      </c>
      <c r="G154" s="72"/>
      <c r="H154" s="72"/>
      <c r="I154" s="189"/>
      <c r="J154" s="72"/>
      <c r="K154" s="72"/>
      <c r="L154" s="70"/>
      <c r="M154" s="233"/>
      <c r="N154" s="45"/>
      <c r="O154" s="45"/>
      <c r="P154" s="45"/>
      <c r="Q154" s="45"/>
      <c r="R154" s="45"/>
      <c r="S154" s="45"/>
      <c r="T154" s="93"/>
      <c r="AT154" s="22" t="s">
        <v>162</v>
      </c>
      <c r="AU154" s="22" t="s">
        <v>83</v>
      </c>
    </row>
    <row r="155" s="11" customFormat="1">
      <c r="B155" s="234"/>
      <c r="C155" s="235"/>
      <c r="D155" s="231" t="s">
        <v>181</v>
      </c>
      <c r="E155" s="236" t="s">
        <v>21</v>
      </c>
      <c r="F155" s="237" t="s">
        <v>701</v>
      </c>
      <c r="G155" s="235"/>
      <c r="H155" s="238">
        <v>29.456</v>
      </c>
      <c r="I155" s="239"/>
      <c r="J155" s="235"/>
      <c r="K155" s="235"/>
      <c r="L155" s="240"/>
      <c r="M155" s="241"/>
      <c r="N155" s="242"/>
      <c r="O155" s="242"/>
      <c r="P155" s="242"/>
      <c r="Q155" s="242"/>
      <c r="R155" s="242"/>
      <c r="S155" s="242"/>
      <c r="T155" s="243"/>
      <c r="AT155" s="244" t="s">
        <v>181</v>
      </c>
      <c r="AU155" s="244" t="s">
        <v>83</v>
      </c>
      <c r="AV155" s="11" t="s">
        <v>83</v>
      </c>
      <c r="AW155" s="11" t="s">
        <v>37</v>
      </c>
      <c r="AX155" s="11" t="s">
        <v>73</v>
      </c>
      <c r="AY155" s="244" t="s">
        <v>153</v>
      </c>
    </row>
    <row r="156" s="12" customFormat="1">
      <c r="B156" s="245"/>
      <c r="C156" s="246"/>
      <c r="D156" s="231" t="s">
        <v>181</v>
      </c>
      <c r="E156" s="247" t="s">
        <v>21</v>
      </c>
      <c r="F156" s="248" t="s">
        <v>183</v>
      </c>
      <c r="G156" s="246"/>
      <c r="H156" s="249">
        <v>29.456</v>
      </c>
      <c r="I156" s="250"/>
      <c r="J156" s="246"/>
      <c r="K156" s="246"/>
      <c r="L156" s="251"/>
      <c r="M156" s="252"/>
      <c r="N156" s="253"/>
      <c r="O156" s="253"/>
      <c r="P156" s="253"/>
      <c r="Q156" s="253"/>
      <c r="R156" s="253"/>
      <c r="S156" s="253"/>
      <c r="T156" s="254"/>
      <c r="AT156" s="255" t="s">
        <v>181</v>
      </c>
      <c r="AU156" s="255" t="s">
        <v>83</v>
      </c>
      <c r="AV156" s="12" t="s">
        <v>160</v>
      </c>
      <c r="AW156" s="12" t="s">
        <v>37</v>
      </c>
      <c r="AX156" s="12" t="s">
        <v>81</v>
      </c>
      <c r="AY156" s="255" t="s">
        <v>153</v>
      </c>
    </row>
    <row r="157" s="1" customFormat="1" ht="38.25" customHeight="1">
      <c r="B157" s="44"/>
      <c r="C157" s="219" t="s">
        <v>278</v>
      </c>
      <c r="D157" s="219" t="s">
        <v>155</v>
      </c>
      <c r="E157" s="220" t="s">
        <v>343</v>
      </c>
      <c r="F157" s="221" t="s">
        <v>344</v>
      </c>
      <c r="G157" s="222" t="s">
        <v>158</v>
      </c>
      <c r="H157" s="223">
        <v>147.28</v>
      </c>
      <c r="I157" s="224"/>
      <c r="J157" s="225">
        <f>ROUND(I157*H157,2)</f>
        <v>0</v>
      </c>
      <c r="K157" s="221" t="s">
        <v>159</v>
      </c>
      <c r="L157" s="70"/>
      <c r="M157" s="226" t="s">
        <v>21</v>
      </c>
      <c r="N157" s="227" t="s">
        <v>44</v>
      </c>
      <c r="O157" s="45"/>
      <c r="P157" s="228">
        <f>O157*H157</f>
        <v>0</v>
      </c>
      <c r="Q157" s="228">
        <v>0</v>
      </c>
      <c r="R157" s="228">
        <f>Q157*H157</f>
        <v>0</v>
      </c>
      <c r="S157" s="228">
        <v>0</v>
      </c>
      <c r="T157" s="229">
        <f>S157*H157</f>
        <v>0</v>
      </c>
      <c r="AR157" s="22" t="s">
        <v>160</v>
      </c>
      <c r="AT157" s="22" t="s">
        <v>155</v>
      </c>
      <c r="AU157" s="22" t="s">
        <v>83</v>
      </c>
      <c r="AY157" s="22" t="s">
        <v>153</v>
      </c>
      <c r="BE157" s="230">
        <f>IF(N157="základní",J157,0)</f>
        <v>0</v>
      </c>
      <c r="BF157" s="230">
        <f>IF(N157="snížená",J157,0)</f>
        <v>0</v>
      </c>
      <c r="BG157" s="230">
        <f>IF(N157="zákl. přenesená",J157,0)</f>
        <v>0</v>
      </c>
      <c r="BH157" s="230">
        <f>IF(N157="sníž. přenesená",J157,0)</f>
        <v>0</v>
      </c>
      <c r="BI157" s="230">
        <f>IF(N157="nulová",J157,0)</f>
        <v>0</v>
      </c>
      <c r="BJ157" s="22" t="s">
        <v>81</v>
      </c>
      <c r="BK157" s="230">
        <f>ROUND(I157*H157,2)</f>
        <v>0</v>
      </c>
      <c r="BL157" s="22" t="s">
        <v>160</v>
      </c>
      <c r="BM157" s="22" t="s">
        <v>711</v>
      </c>
    </row>
    <row r="158" s="1" customFormat="1">
      <c r="B158" s="44"/>
      <c r="C158" s="72"/>
      <c r="D158" s="231" t="s">
        <v>162</v>
      </c>
      <c r="E158" s="72"/>
      <c r="F158" s="232" t="s">
        <v>337</v>
      </c>
      <c r="G158" s="72"/>
      <c r="H158" s="72"/>
      <c r="I158" s="189"/>
      <c r="J158" s="72"/>
      <c r="K158" s="72"/>
      <c r="L158" s="70"/>
      <c r="M158" s="233"/>
      <c r="N158" s="45"/>
      <c r="O158" s="45"/>
      <c r="P158" s="45"/>
      <c r="Q158" s="45"/>
      <c r="R158" s="45"/>
      <c r="S158" s="45"/>
      <c r="T158" s="93"/>
      <c r="AT158" s="22" t="s">
        <v>162</v>
      </c>
      <c r="AU158" s="22" t="s">
        <v>83</v>
      </c>
    </row>
    <row r="159" s="11" customFormat="1">
      <c r="B159" s="234"/>
      <c r="C159" s="235"/>
      <c r="D159" s="231" t="s">
        <v>181</v>
      </c>
      <c r="E159" s="236" t="s">
        <v>21</v>
      </c>
      <c r="F159" s="237" t="s">
        <v>703</v>
      </c>
      <c r="G159" s="235"/>
      <c r="H159" s="238">
        <v>147.28</v>
      </c>
      <c r="I159" s="239"/>
      <c r="J159" s="235"/>
      <c r="K159" s="235"/>
      <c r="L159" s="240"/>
      <c r="M159" s="241"/>
      <c r="N159" s="242"/>
      <c r="O159" s="242"/>
      <c r="P159" s="242"/>
      <c r="Q159" s="242"/>
      <c r="R159" s="242"/>
      <c r="S159" s="242"/>
      <c r="T159" s="243"/>
      <c r="AT159" s="244" t="s">
        <v>181</v>
      </c>
      <c r="AU159" s="244" t="s">
        <v>83</v>
      </c>
      <c r="AV159" s="11" t="s">
        <v>83</v>
      </c>
      <c r="AW159" s="11" t="s">
        <v>37</v>
      </c>
      <c r="AX159" s="11" t="s">
        <v>73</v>
      </c>
      <c r="AY159" s="244" t="s">
        <v>153</v>
      </c>
    </row>
    <row r="160" s="12" customFormat="1">
      <c r="B160" s="245"/>
      <c r="C160" s="246"/>
      <c r="D160" s="231" t="s">
        <v>181</v>
      </c>
      <c r="E160" s="247" t="s">
        <v>21</v>
      </c>
      <c r="F160" s="248" t="s">
        <v>183</v>
      </c>
      <c r="G160" s="246"/>
      <c r="H160" s="249">
        <v>147.28</v>
      </c>
      <c r="I160" s="250"/>
      <c r="J160" s="246"/>
      <c r="K160" s="246"/>
      <c r="L160" s="251"/>
      <c r="M160" s="252"/>
      <c r="N160" s="253"/>
      <c r="O160" s="253"/>
      <c r="P160" s="253"/>
      <c r="Q160" s="253"/>
      <c r="R160" s="253"/>
      <c r="S160" s="253"/>
      <c r="T160" s="254"/>
      <c r="AT160" s="255" t="s">
        <v>181</v>
      </c>
      <c r="AU160" s="255" t="s">
        <v>83</v>
      </c>
      <c r="AV160" s="12" t="s">
        <v>160</v>
      </c>
      <c r="AW160" s="12" t="s">
        <v>37</v>
      </c>
      <c r="AX160" s="12" t="s">
        <v>81</v>
      </c>
      <c r="AY160" s="255" t="s">
        <v>153</v>
      </c>
    </row>
    <row r="161" s="1" customFormat="1" ht="25.5" customHeight="1">
      <c r="B161" s="44"/>
      <c r="C161" s="219" t="s">
        <v>283</v>
      </c>
      <c r="D161" s="219" t="s">
        <v>155</v>
      </c>
      <c r="E161" s="220" t="s">
        <v>347</v>
      </c>
      <c r="F161" s="221" t="s">
        <v>348</v>
      </c>
      <c r="G161" s="222" t="s">
        <v>192</v>
      </c>
      <c r="H161" s="223">
        <v>13.846</v>
      </c>
      <c r="I161" s="224"/>
      <c r="J161" s="225">
        <f>ROUND(I161*H161,2)</f>
        <v>0</v>
      </c>
      <c r="K161" s="221" t="s">
        <v>159</v>
      </c>
      <c r="L161" s="70"/>
      <c r="M161" s="226" t="s">
        <v>21</v>
      </c>
      <c r="N161" s="227" t="s">
        <v>44</v>
      </c>
      <c r="O161" s="45"/>
      <c r="P161" s="228">
        <f>O161*H161</f>
        <v>0</v>
      </c>
      <c r="Q161" s="228">
        <v>0</v>
      </c>
      <c r="R161" s="228">
        <f>Q161*H161</f>
        <v>0</v>
      </c>
      <c r="S161" s="228">
        <v>0</v>
      </c>
      <c r="T161" s="229">
        <f>S161*H161</f>
        <v>0</v>
      </c>
      <c r="AR161" s="22" t="s">
        <v>160</v>
      </c>
      <c r="AT161" s="22" t="s">
        <v>155</v>
      </c>
      <c r="AU161" s="22" t="s">
        <v>83</v>
      </c>
      <c r="AY161" s="22" t="s">
        <v>153</v>
      </c>
      <c r="BE161" s="230">
        <f>IF(N161="základní",J161,0)</f>
        <v>0</v>
      </c>
      <c r="BF161" s="230">
        <f>IF(N161="snížená",J161,0)</f>
        <v>0</v>
      </c>
      <c r="BG161" s="230">
        <f>IF(N161="zákl. přenesená",J161,0)</f>
        <v>0</v>
      </c>
      <c r="BH161" s="230">
        <f>IF(N161="sníž. přenesená",J161,0)</f>
        <v>0</v>
      </c>
      <c r="BI161" s="230">
        <f>IF(N161="nulová",J161,0)</f>
        <v>0</v>
      </c>
      <c r="BJ161" s="22" t="s">
        <v>81</v>
      </c>
      <c r="BK161" s="230">
        <f>ROUND(I161*H161,2)</f>
        <v>0</v>
      </c>
      <c r="BL161" s="22" t="s">
        <v>160</v>
      </c>
      <c r="BM161" s="22" t="s">
        <v>712</v>
      </c>
    </row>
    <row r="162" s="1" customFormat="1">
      <c r="B162" s="44"/>
      <c r="C162" s="72"/>
      <c r="D162" s="231" t="s">
        <v>162</v>
      </c>
      <c r="E162" s="72"/>
      <c r="F162" s="232" t="s">
        <v>350</v>
      </c>
      <c r="G162" s="72"/>
      <c r="H162" s="72"/>
      <c r="I162" s="189"/>
      <c r="J162" s="72"/>
      <c r="K162" s="72"/>
      <c r="L162" s="70"/>
      <c r="M162" s="233"/>
      <c r="N162" s="45"/>
      <c r="O162" s="45"/>
      <c r="P162" s="45"/>
      <c r="Q162" s="45"/>
      <c r="R162" s="45"/>
      <c r="S162" s="45"/>
      <c r="T162" s="93"/>
      <c r="AT162" s="22" t="s">
        <v>162</v>
      </c>
      <c r="AU162" s="22" t="s">
        <v>83</v>
      </c>
    </row>
    <row r="163" s="11" customFormat="1">
      <c r="B163" s="234"/>
      <c r="C163" s="235"/>
      <c r="D163" s="231" t="s">
        <v>181</v>
      </c>
      <c r="E163" s="236" t="s">
        <v>21</v>
      </c>
      <c r="F163" s="237" t="s">
        <v>713</v>
      </c>
      <c r="G163" s="235"/>
      <c r="H163" s="238">
        <v>13.846</v>
      </c>
      <c r="I163" s="239"/>
      <c r="J163" s="235"/>
      <c r="K163" s="235"/>
      <c r="L163" s="240"/>
      <c r="M163" s="241"/>
      <c r="N163" s="242"/>
      <c r="O163" s="242"/>
      <c r="P163" s="242"/>
      <c r="Q163" s="242"/>
      <c r="R163" s="242"/>
      <c r="S163" s="242"/>
      <c r="T163" s="243"/>
      <c r="AT163" s="244" t="s">
        <v>181</v>
      </c>
      <c r="AU163" s="244" t="s">
        <v>83</v>
      </c>
      <c r="AV163" s="11" t="s">
        <v>83</v>
      </c>
      <c r="AW163" s="11" t="s">
        <v>37</v>
      </c>
      <c r="AX163" s="11" t="s">
        <v>81</v>
      </c>
      <c r="AY163" s="244" t="s">
        <v>153</v>
      </c>
    </row>
    <row r="164" s="10" customFormat="1" ht="29.88" customHeight="1">
      <c r="B164" s="203"/>
      <c r="C164" s="204"/>
      <c r="D164" s="205" t="s">
        <v>72</v>
      </c>
      <c r="E164" s="217" t="s">
        <v>176</v>
      </c>
      <c r="F164" s="217" t="s">
        <v>352</v>
      </c>
      <c r="G164" s="204"/>
      <c r="H164" s="204"/>
      <c r="I164" s="207"/>
      <c r="J164" s="218">
        <f>BK164</f>
        <v>0</v>
      </c>
      <c r="K164" s="204"/>
      <c r="L164" s="209"/>
      <c r="M164" s="210"/>
      <c r="N164" s="211"/>
      <c r="O164" s="211"/>
      <c r="P164" s="212">
        <f>SUM(P165:P193)</f>
        <v>0</v>
      </c>
      <c r="Q164" s="211"/>
      <c r="R164" s="212">
        <f>SUM(R165:R193)</f>
        <v>273.771117</v>
      </c>
      <c r="S164" s="211"/>
      <c r="T164" s="213">
        <f>SUM(T165:T193)</f>
        <v>0</v>
      </c>
      <c r="AR164" s="214" t="s">
        <v>81</v>
      </c>
      <c r="AT164" s="215" t="s">
        <v>72</v>
      </c>
      <c r="AU164" s="215" t="s">
        <v>81</v>
      </c>
      <c r="AY164" s="214" t="s">
        <v>153</v>
      </c>
      <c r="BK164" s="216">
        <f>SUM(BK165:BK193)</f>
        <v>0</v>
      </c>
    </row>
    <row r="165" s="1" customFormat="1" ht="38.25" customHeight="1">
      <c r="B165" s="44"/>
      <c r="C165" s="219" t="s">
        <v>289</v>
      </c>
      <c r="D165" s="219" t="s">
        <v>155</v>
      </c>
      <c r="E165" s="220" t="s">
        <v>354</v>
      </c>
      <c r="F165" s="221" t="s">
        <v>355</v>
      </c>
      <c r="G165" s="222" t="s">
        <v>158</v>
      </c>
      <c r="H165" s="223">
        <v>3919.6399999999999</v>
      </c>
      <c r="I165" s="224"/>
      <c r="J165" s="225">
        <f>ROUND(I165*H165,2)</f>
        <v>0</v>
      </c>
      <c r="K165" s="221" t="s">
        <v>159</v>
      </c>
      <c r="L165" s="70"/>
      <c r="M165" s="226" t="s">
        <v>21</v>
      </c>
      <c r="N165" s="227" t="s">
        <v>44</v>
      </c>
      <c r="O165" s="45"/>
      <c r="P165" s="228">
        <f>O165*H165</f>
        <v>0</v>
      </c>
      <c r="Q165" s="228">
        <v>0</v>
      </c>
      <c r="R165" s="228">
        <f>Q165*H165</f>
        <v>0</v>
      </c>
      <c r="S165" s="228">
        <v>0</v>
      </c>
      <c r="T165" s="229">
        <f>S165*H165</f>
        <v>0</v>
      </c>
      <c r="AR165" s="22" t="s">
        <v>160</v>
      </c>
      <c r="AT165" s="22" t="s">
        <v>155</v>
      </c>
      <c r="AU165" s="22" t="s">
        <v>83</v>
      </c>
      <c r="AY165" s="22" t="s">
        <v>153</v>
      </c>
      <c r="BE165" s="230">
        <f>IF(N165="základní",J165,0)</f>
        <v>0</v>
      </c>
      <c r="BF165" s="230">
        <f>IF(N165="snížená",J165,0)</f>
        <v>0</v>
      </c>
      <c r="BG165" s="230">
        <f>IF(N165="zákl. přenesená",J165,0)</f>
        <v>0</v>
      </c>
      <c r="BH165" s="230">
        <f>IF(N165="sníž. přenesená",J165,0)</f>
        <v>0</v>
      </c>
      <c r="BI165" s="230">
        <f>IF(N165="nulová",J165,0)</f>
        <v>0</v>
      </c>
      <c r="BJ165" s="22" t="s">
        <v>81</v>
      </c>
      <c r="BK165" s="230">
        <f>ROUND(I165*H165,2)</f>
        <v>0</v>
      </c>
      <c r="BL165" s="22" t="s">
        <v>160</v>
      </c>
      <c r="BM165" s="22" t="s">
        <v>714</v>
      </c>
    </row>
    <row r="166" s="1" customFormat="1">
      <c r="B166" s="44"/>
      <c r="C166" s="72"/>
      <c r="D166" s="231" t="s">
        <v>162</v>
      </c>
      <c r="E166" s="72"/>
      <c r="F166" s="232" t="s">
        <v>217</v>
      </c>
      <c r="G166" s="72"/>
      <c r="H166" s="72"/>
      <c r="I166" s="189"/>
      <c r="J166" s="72"/>
      <c r="K166" s="72"/>
      <c r="L166" s="70"/>
      <c r="M166" s="233"/>
      <c r="N166" s="45"/>
      <c r="O166" s="45"/>
      <c r="P166" s="45"/>
      <c r="Q166" s="45"/>
      <c r="R166" s="45"/>
      <c r="S166" s="45"/>
      <c r="T166" s="93"/>
      <c r="AT166" s="22" t="s">
        <v>162</v>
      </c>
      <c r="AU166" s="22" t="s">
        <v>83</v>
      </c>
    </row>
    <row r="167" s="1" customFormat="1" ht="16.5" customHeight="1">
      <c r="B167" s="44"/>
      <c r="C167" s="256" t="s">
        <v>294</v>
      </c>
      <c r="D167" s="256" t="s">
        <v>230</v>
      </c>
      <c r="E167" s="257" t="s">
        <v>359</v>
      </c>
      <c r="F167" s="258" t="s">
        <v>360</v>
      </c>
      <c r="G167" s="259" t="s">
        <v>233</v>
      </c>
      <c r="H167" s="260">
        <v>188.143</v>
      </c>
      <c r="I167" s="261"/>
      <c r="J167" s="262">
        <f>ROUND(I167*H167,2)</f>
        <v>0</v>
      </c>
      <c r="K167" s="258" t="s">
        <v>159</v>
      </c>
      <c r="L167" s="263"/>
      <c r="M167" s="264" t="s">
        <v>21</v>
      </c>
      <c r="N167" s="265" t="s">
        <v>44</v>
      </c>
      <c r="O167" s="45"/>
      <c r="P167" s="228">
        <f>O167*H167</f>
        <v>0</v>
      </c>
      <c r="Q167" s="228">
        <v>1</v>
      </c>
      <c r="R167" s="228">
        <f>Q167*H167</f>
        <v>188.143</v>
      </c>
      <c r="S167" s="228">
        <v>0</v>
      </c>
      <c r="T167" s="229">
        <f>S167*H167</f>
        <v>0</v>
      </c>
      <c r="AR167" s="22" t="s">
        <v>196</v>
      </c>
      <c r="AT167" s="22" t="s">
        <v>230</v>
      </c>
      <c r="AU167" s="22" t="s">
        <v>83</v>
      </c>
      <c r="AY167" s="22" t="s">
        <v>153</v>
      </c>
      <c r="BE167" s="230">
        <f>IF(N167="základní",J167,0)</f>
        <v>0</v>
      </c>
      <c r="BF167" s="230">
        <f>IF(N167="snížená",J167,0)</f>
        <v>0</v>
      </c>
      <c r="BG167" s="230">
        <f>IF(N167="zákl. přenesená",J167,0)</f>
        <v>0</v>
      </c>
      <c r="BH167" s="230">
        <f>IF(N167="sníž. přenesená",J167,0)</f>
        <v>0</v>
      </c>
      <c r="BI167" s="230">
        <f>IF(N167="nulová",J167,0)</f>
        <v>0</v>
      </c>
      <c r="BJ167" s="22" t="s">
        <v>81</v>
      </c>
      <c r="BK167" s="230">
        <f>ROUND(I167*H167,2)</f>
        <v>0</v>
      </c>
      <c r="BL167" s="22" t="s">
        <v>160</v>
      </c>
      <c r="BM167" s="22" t="s">
        <v>715</v>
      </c>
    </row>
    <row r="168" s="1" customFormat="1">
      <c r="B168" s="44"/>
      <c r="C168" s="72"/>
      <c r="D168" s="231" t="s">
        <v>162</v>
      </c>
      <c r="E168" s="72"/>
      <c r="F168" s="232" t="s">
        <v>362</v>
      </c>
      <c r="G168" s="72"/>
      <c r="H168" s="72"/>
      <c r="I168" s="189"/>
      <c r="J168" s="72"/>
      <c r="K168" s="72"/>
      <c r="L168" s="70"/>
      <c r="M168" s="233"/>
      <c r="N168" s="45"/>
      <c r="O168" s="45"/>
      <c r="P168" s="45"/>
      <c r="Q168" s="45"/>
      <c r="R168" s="45"/>
      <c r="S168" s="45"/>
      <c r="T168" s="93"/>
      <c r="AT168" s="22" t="s">
        <v>162</v>
      </c>
      <c r="AU168" s="22" t="s">
        <v>83</v>
      </c>
    </row>
    <row r="169" s="11" customFormat="1">
      <c r="B169" s="234"/>
      <c r="C169" s="235"/>
      <c r="D169" s="231" t="s">
        <v>181</v>
      </c>
      <c r="E169" s="236" t="s">
        <v>21</v>
      </c>
      <c r="F169" s="237" t="s">
        <v>716</v>
      </c>
      <c r="G169" s="235"/>
      <c r="H169" s="238">
        <v>188.143</v>
      </c>
      <c r="I169" s="239"/>
      <c r="J169" s="235"/>
      <c r="K169" s="235"/>
      <c r="L169" s="240"/>
      <c r="M169" s="241"/>
      <c r="N169" s="242"/>
      <c r="O169" s="242"/>
      <c r="P169" s="242"/>
      <c r="Q169" s="242"/>
      <c r="R169" s="242"/>
      <c r="S169" s="242"/>
      <c r="T169" s="243"/>
      <c r="AT169" s="244" t="s">
        <v>181</v>
      </c>
      <c r="AU169" s="244" t="s">
        <v>83</v>
      </c>
      <c r="AV169" s="11" t="s">
        <v>83</v>
      </c>
      <c r="AW169" s="11" t="s">
        <v>37</v>
      </c>
      <c r="AX169" s="11" t="s">
        <v>73</v>
      </c>
      <c r="AY169" s="244" t="s">
        <v>153</v>
      </c>
    </row>
    <row r="170" s="12" customFormat="1">
      <c r="B170" s="245"/>
      <c r="C170" s="246"/>
      <c r="D170" s="231" t="s">
        <v>181</v>
      </c>
      <c r="E170" s="247" t="s">
        <v>21</v>
      </c>
      <c r="F170" s="248" t="s">
        <v>183</v>
      </c>
      <c r="G170" s="246"/>
      <c r="H170" s="249">
        <v>188.143</v>
      </c>
      <c r="I170" s="250"/>
      <c r="J170" s="246"/>
      <c r="K170" s="246"/>
      <c r="L170" s="251"/>
      <c r="M170" s="252"/>
      <c r="N170" s="253"/>
      <c r="O170" s="253"/>
      <c r="P170" s="253"/>
      <c r="Q170" s="253"/>
      <c r="R170" s="253"/>
      <c r="S170" s="253"/>
      <c r="T170" s="254"/>
      <c r="AT170" s="255" t="s">
        <v>181</v>
      </c>
      <c r="AU170" s="255" t="s">
        <v>83</v>
      </c>
      <c r="AV170" s="12" t="s">
        <v>160</v>
      </c>
      <c r="AW170" s="12" t="s">
        <v>37</v>
      </c>
      <c r="AX170" s="12" t="s">
        <v>81</v>
      </c>
      <c r="AY170" s="255" t="s">
        <v>153</v>
      </c>
    </row>
    <row r="171" s="1" customFormat="1" ht="25.5" customHeight="1">
      <c r="B171" s="44"/>
      <c r="C171" s="219" t="s">
        <v>299</v>
      </c>
      <c r="D171" s="219" t="s">
        <v>155</v>
      </c>
      <c r="E171" s="220" t="s">
        <v>365</v>
      </c>
      <c r="F171" s="221" t="s">
        <v>366</v>
      </c>
      <c r="G171" s="222" t="s">
        <v>158</v>
      </c>
      <c r="H171" s="223">
        <v>3876.1999999999998</v>
      </c>
      <c r="I171" s="224"/>
      <c r="J171" s="225">
        <f>ROUND(I171*H171,2)</f>
        <v>0</v>
      </c>
      <c r="K171" s="221" t="s">
        <v>159</v>
      </c>
      <c r="L171" s="70"/>
      <c r="M171" s="226" t="s">
        <v>21</v>
      </c>
      <c r="N171" s="227" t="s">
        <v>44</v>
      </c>
      <c r="O171" s="45"/>
      <c r="P171" s="228">
        <f>O171*H171</f>
        <v>0</v>
      </c>
      <c r="Q171" s="228">
        <v>0</v>
      </c>
      <c r="R171" s="228">
        <f>Q171*H171</f>
        <v>0</v>
      </c>
      <c r="S171" s="228">
        <v>0</v>
      </c>
      <c r="T171" s="229">
        <f>S171*H171</f>
        <v>0</v>
      </c>
      <c r="AR171" s="22" t="s">
        <v>160</v>
      </c>
      <c r="AT171" s="22" t="s">
        <v>155</v>
      </c>
      <c r="AU171" s="22" t="s">
        <v>83</v>
      </c>
      <c r="AY171" s="22" t="s">
        <v>153</v>
      </c>
      <c r="BE171" s="230">
        <f>IF(N171="základní",J171,0)</f>
        <v>0</v>
      </c>
      <c r="BF171" s="230">
        <f>IF(N171="snížená",J171,0)</f>
        <v>0</v>
      </c>
      <c r="BG171" s="230">
        <f>IF(N171="zákl. přenesená",J171,0)</f>
        <v>0</v>
      </c>
      <c r="BH171" s="230">
        <f>IF(N171="sníž. přenesená",J171,0)</f>
        <v>0</v>
      </c>
      <c r="BI171" s="230">
        <f>IF(N171="nulová",J171,0)</f>
        <v>0</v>
      </c>
      <c r="BJ171" s="22" t="s">
        <v>81</v>
      </c>
      <c r="BK171" s="230">
        <f>ROUND(I171*H171,2)</f>
        <v>0</v>
      </c>
      <c r="BL171" s="22" t="s">
        <v>160</v>
      </c>
      <c r="BM171" s="22" t="s">
        <v>717</v>
      </c>
    </row>
    <row r="172" s="1" customFormat="1">
      <c r="B172" s="44"/>
      <c r="C172" s="72"/>
      <c r="D172" s="231" t="s">
        <v>162</v>
      </c>
      <c r="E172" s="72"/>
      <c r="F172" s="232" t="s">
        <v>368</v>
      </c>
      <c r="G172" s="72"/>
      <c r="H172" s="72"/>
      <c r="I172" s="189"/>
      <c r="J172" s="72"/>
      <c r="K172" s="72"/>
      <c r="L172" s="70"/>
      <c r="M172" s="233"/>
      <c r="N172" s="45"/>
      <c r="O172" s="45"/>
      <c r="P172" s="45"/>
      <c r="Q172" s="45"/>
      <c r="R172" s="45"/>
      <c r="S172" s="45"/>
      <c r="T172" s="93"/>
      <c r="AT172" s="22" t="s">
        <v>162</v>
      </c>
      <c r="AU172" s="22" t="s">
        <v>83</v>
      </c>
    </row>
    <row r="173" s="1" customFormat="1" ht="25.5" customHeight="1">
      <c r="B173" s="44"/>
      <c r="C173" s="219" t="s">
        <v>305</v>
      </c>
      <c r="D173" s="219" t="s">
        <v>155</v>
      </c>
      <c r="E173" s="220" t="s">
        <v>718</v>
      </c>
      <c r="F173" s="221" t="s">
        <v>719</v>
      </c>
      <c r="G173" s="222" t="s">
        <v>158</v>
      </c>
      <c r="H173" s="223">
        <v>4147</v>
      </c>
      <c r="I173" s="224"/>
      <c r="J173" s="225">
        <f>ROUND(I173*H173,2)</f>
        <v>0</v>
      </c>
      <c r="K173" s="221" t="s">
        <v>159</v>
      </c>
      <c r="L173" s="70"/>
      <c r="M173" s="226" t="s">
        <v>21</v>
      </c>
      <c r="N173" s="227" t="s">
        <v>44</v>
      </c>
      <c r="O173" s="45"/>
      <c r="P173" s="228">
        <f>O173*H173</f>
        <v>0</v>
      </c>
      <c r="Q173" s="228">
        <v>0</v>
      </c>
      <c r="R173" s="228">
        <f>Q173*H173</f>
        <v>0</v>
      </c>
      <c r="S173" s="228">
        <v>0</v>
      </c>
      <c r="T173" s="229">
        <f>S173*H173</f>
        <v>0</v>
      </c>
      <c r="AR173" s="22" t="s">
        <v>160</v>
      </c>
      <c r="AT173" s="22" t="s">
        <v>155</v>
      </c>
      <c r="AU173" s="22" t="s">
        <v>83</v>
      </c>
      <c r="AY173" s="22" t="s">
        <v>153</v>
      </c>
      <c r="BE173" s="230">
        <f>IF(N173="základní",J173,0)</f>
        <v>0</v>
      </c>
      <c r="BF173" s="230">
        <f>IF(N173="snížená",J173,0)</f>
        <v>0</v>
      </c>
      <c r="BG173" s="230">
        <f>IF(N173="zákl. přenesená",J173,0)</f>
        <v>0</v>
      </c>
      <c r="BH173" s="230">
        <f>IF(N173="sníž. přenesená",J173,0)</f>
        <v>0</v>
      </c>
      <c r="BI173" s="230">
        <f>IF(N173="nulová",J173,0)</f>
        <v>0</v>
      </c>
      <c r="BJ173" s="22" t="s">
        <v>81</v>
      </c>
      <c r="BK173" s="230">
        <f>ROUND(I173*H173,2)</f>
        <v>0</v>
      </c>
      <c r="BL173" s="22" t="s">
        <v>160</v>
      </c>
      <c r="BM173" s="22" t="s">
        <v>720</v>
      </c>
    </row>
    <row r="174" s="1" customFormat="1">
      <c r="B174" s="44"/>
      <c r="C174" s="72"/>
      <c r="D174" s="231" t="s">
        <v>162</v>
      </c>
      <c r="E174" s="72"/>
      <c r="F174" s="232" t="s">
        <v>721</v>
      </c>
      <c r="G174" s="72"/>
      <c r="H174" s="72"/>
      <c r="I174" s="189"/>
      <c r="J174" s="72"/>
      <c r="K174" s="72"/>
      <c r="L174" s="70"/>
      <c r="M174" s="233"/>
      <c r="N174" s="45"/>
      <c r="O174" s="45"/>
      <c r="P174" s="45"/>
      <c r="Q174" s="45"/>
      <c r="R174" s="45"/>
      <c r="S174" s="45"/>
      <c r="T174" s="93"/>
      <c r="AT174" s="22" t="s">
        <v>162</v>
      </c>
      <c r="AU174" s="22" t="s">
        <v>83</v>
      </c>
    </row>
    <row r="175" s="1" customFormat="1" ht="38.25" customHeight="1">
      <c r="B175" s="44"/>
      <c r="C175" s="219" t="s">
        <v>312</v>
      </c>
      <c r="D175" s="219" t="s">
        <v>155</v>
      </c>
      <c r="E175" s="220" t="s">
        <v>370</v>
      </c>
      <c r="F175" s="221" t="s">
        <v>371</v>
      </c>
      <c r="G175" s="222" t="s">
        <v>158</v>
      </c>
      <c r="H175" s="223">
        <v>3624.1999999999998</v>
      </c>
      <c r="I175" s="224"/>
      <c r="J175" s="225">
        <f>ROUND(I175*H175,2)</f>
        <v>0</v>
      </c>
      <c r="K175" s="221" t="s">
        <v>159</v>
      </c>
      <c r="L175" s="70"/>
      <c r="M175" s="226" t="s">
        <v>21</v>
      </c>
      <c r="N175" s="227" t="s">
        <v>44</v>
      </c>
      <c r="O175" s="45"/>
      <c r="P175" s="228">
        <f>O175*H175</f>
        <v>0</v>
      </c>
      <c r="Q175" s="228">
        <v>0</v>
      </c>
      <c r="R175" s="228">
        <f>Q175*H175</f>
        <v>0</v>
      </c>
      <c r="S175" s="228">
        <v>0</v>
      </c>
      <c r="T175" s="229">
        <f>S175*H175</f>
        <v>0</v>
      </c>
      <c r="AR175" s="22" t="s">
        <v>160</v>
      </c>
      <c r="AT175" s="22" t="s">
        <v>155</v>
      </c>
      <c r="AU175" s="22" t="s">
        <v>83</v>
      </c>
      <c r="AY175" s="22" t="s">
        <v>153</v>
      </c>
      <c r="BE175" s="230">
        <f>IF(N175="základní",J175,0)</f>
        <v>0</v>
      </c>
      <c r="BF175" s="230">
        <f>IF(N175="snížená",J175,0)</f>
        <v>0</v>
      </c>
      <c r="BG175" s="230">
        <f>IF(N175="zákl. přenesená",J175,0)</f>
        <v>0</v>
      </c>
      <c r="BH175" s="230">
        <f>IF(N175="sníž. přenesená",J175,0)</f>
        <v>0</v>
      </c>
      <c r="BI175" s="230">
        <f>IF(N175="nulová",J175,0)</f>
        <v>0</v>
      </c>
      <c r="BJ175" s="22" t="s">
        <v>81</v>
      </c>
      <c r="BK175" s="230">
        <f>ROUND(I175*H175,2)</f>
        <v>0</v>
      </c>
      <c r="BL175" s="22" t="s">
        <v>160</v>
      </c>
      <c r="BM175" s="22" t="s">
        <v>722</v>
      </c>
    </row>
    <row r="176" s="1" customFormat="1">
      <c r="B176" s="44"/>
      <c r="C176" s="72"/>
      <c r="D176" s="231" t="s">
        <v>162</v>
      </c>
      <c r="E176" s="72"/>
      <c r="F176" s="232" t="s">
        <v>373</v>
      </c>
      <c r="G176" s="72"/>
      <c r="H176" s="72"/>
      <c r="I176" s="189"/>
      <c r="J176" s="72"/>
      <c r="K176" s="72"/>
      <c r="L176" s="70"/>
      <c r="M176" s="233"/>
      <c r="N176" s="45"/>
      <c r="O176" s="45"/>
      <c r="P176" s="45"/>
      <c r="Q176" s="45"/>
      <c r="R176" s="45"/>
      <c r="S176" s="45"/>
      <c r="T176" s="93"/>
      <c r="AT176" s="22" t="s">
        <v>162</v>
      </c>
      <c r="AU176" s="22" t="s">
        <v>83</v>
      </c>
    </row>
    <row r="177" s="1" customFormat="1" ht="25.5" customHeight="1">
      <c r="B177" s="44"/>
      <c r="C177" s="219" t="s">
        <v>318</v>
      </c>
      <c r="D177" s="219" t="s">
        <v>155</v>
      </c>
      <c r="E177" s="220" t="s">
        <v>375</v>
      </c>
      <c r="F177" s="221" t="s">
        <v>376</v>
      </c>
      <c r="G177" s="222" t="s">
        <v>158</v>
      </c>
      <c r="H177" s="223">
        <v>3680.6999999999998</v>
      </c>
      <c r="I177" s="224"/>
      <c r="J177" s="225">
        <f>ROUND(I177*H177,2)</f>
        <v>0</v>
      </c>
      <c r="K177" s="221" t="s">
        <v>159</v>
      </c>
      <c r="L177" s="70"/>
      <c r="M177" s="226" t="s">
        <v>21</v>
      </c>
      <c r="N177" s="227" t="s">
        <v>44</v>
      </c>
      <c r="O177" s="45"/>
      <c r="P177" s="228">
        <f>O177*H177</f>
        <v>0</v>
      </c>
      <c r="Q177" s="228">
        <v>0</v>
      </c>
      <c r="R177" s="228">
        <f>Q177*H177</f>
        <v>0</v>
      </c>
      <c r="S177" s="228">
        <v>0</v>
      </c>
      <c r="T177" s="229">
        <f>S177*H177</f>
        <v>0</v>
      </c>
      <c r="AR177" s="22" t="s">
        <v>160</v>
      </c>
      <c r="AT177" s="22" t="s">
        <v>155</v>
      </c>
      <c r="AU177" s="22" t="s">
        <v>83</v>
      </c>
      <c r="AY177" s="22" t="s">
        <v>153</v>
      </c>
      <c r="BE177" s="230">
        <f>IF(N177="základní",J177,0)</f>
        <v>0</v>
      </c>
      <c r="BF177" s="230">
        <f>IF(N177="snížená",J177,0)</f>
        <v>0</v>
      </c>
      <c r="BG177" s="230">
        <f>IF(N177="zákl. přenesená",J177,0)</f>
        <v>0</v>
      </c>
      <c r="BH177" s="230">
        <f>IF(N177="sníž. přenesená",J177,0)</f>
        <v>0</v>
      </c>
      <c r="BI177" s="230">
        <f>IF(N177="nulová",J177,0)</f>
        <v>0</v>
      </c>
      <c r="BJ177" s="22" t="s">
        <v>81</v>
      </c>
      <c r="BK177" s="230">
        <f>ROUND(I177*H177,2)</f>
        <v>0</v>
      </c>
      <c r="BL177" s="22" t="s">
        <v>160</v>
      </c>
      <c r="BM177" s="22" t="s">
        <v>723</v>
      </c>
    </row>
    <row r="178" s="1" customFormat="1">
      <c r="B178" s="44"/>
      <c r="C178" s="72"/>
      <c r="D178" s="231" t="s">
        <v>162</v>
      </c>
      <c r="E178" s="72"/>
      <c r="F178" s="232" t="s">
        <v>378</v>
      </c>
      <c r="G178" s="72"/>
      <c r="H178" s="72"/>
      <c r="I178" s="189"/>
      <c r="J178" s="72"/>
      <c r="K178" s="72"/>
      <c r="L178" s="70"/>
      <c r="M178" s="233"/>
      <c r="N178" s="45"/>
      <c r="O178" s="45"/>
      <c r="P178" s="45"/>
      <c r="Q178" s="45"/>
      <c r="R178" s="45"/>
      <c r="S178" s="45"/>
      <c r="T178" s="93"/>
      <c r="AT178" s="22" t="s">
        <v>162</v>
      </c>
      <c r="AU178" s="22" t="s">
        <v>83</v>
      </c>
    </row>
    <row r="179" s="1" customFormat="1" ht="25.5" customHeight="1">
      <c r="B179" s="44"/>
      <c r="C179" s="219" t="s">
        <v>323</v>
      </c>
      <c r="D179" s="219" t="s">
        <v>155</v>
      </c>
      <c r="E179" s="220" t="s">
        <v>380</v>
      </c>
      <c r="F179" s="221" t="s">
        <v>381</v>
      </c>
      <c r="G179" s="222" t="s">
        <v>158</v>
      </c>
      <c r="H179" s="223">
        <v>217.25999999999999</v>
      </c>
      <c r="I179" s="224"/>
      <c r="J179" s="225">
        <f>ROUND(I179*H179,2)</f>
        <v>0</v>
      </c>
      <c r="K179" s="221" t="s">
        <v>159</v>
      </c>
      <c r="L179" s="70"/>
      <c r="M179" s="226" t="s">
        <v>21</v>
      </c>
      <c r="N179" s="227" t="s">
        <v>44</v>
      </c>
      <c r="O179" s="45"/>
      <c r="P179" s="228">
        <f>O179*H179</f>
        <v>0</v>
      </c>
      <c r="Q179" s="228">
        <v>0.27799000000000001</v>
      </c>
      <c r="R179" s="228">
        <f>Q179*H179</f>
        <v>60.396107399999998</v>
      </c>
      <c r="S179" s="228">
        <v>0</v>
      </c>
      <c r="T179" s="229">
        <f>S179*H179</f>
        <v>0</v>
      </c>
      <c r="AR179" s="22" t="s">
        <v>160</v>
      </c>
      <c r="AT179" s="22" t="s">
        <v>155</v>
      </c>
      <c r="AU179" s="22" t="s">
        <v>83</v>
      </c>
      <c r="AY179" s="22" t="s">
        <v>153</v>
      </c>
      <c r="BE179" s="230">
        <f>IF(N179="základní",J179,0)</f>
        <v>0</v>
      </c>
      <c r="BF179" s="230">
        <f>IF(N179="snížená",J179,0)</f>
        <v>0</v>
      </c>
      <c r="BG179" s="230">
        <f>IF(N179="zákl. přenesená",J179,0)</f>
        <v>0</v>
      </c>
      <c r="BH179" s="230">
        <f>IF(N179="sníž. přenesená",J179,0)</f>
        <v>0</v>
      </c>
      <c r="BI179" s="230">
        <f>IF(N179="nulová",J179,0)</f>
        <v>0</v>
      </c>
      <c r="BJ179" s="22" t="s">
        <v>81</v>
      </c>
      <c r="BK179" s="230">
        <f>ROUND(I179*H179,2)</f>
        <v>0</v>
      </c>
      <c r="BL179" s="22" t="s">
        <v>160</v>
      </c>
      <c r="BM179" s="22" t="s">
        <v>724</v>
      </c>
    </row>
    <row r="180" s="1" customFormat="1">
      <c r="B180" s="44"/>
      <c r="C180" s="72"/>
      <c r="D180" s="231" t="s">
        <v>162</v>
      </c>
      <c r="E180" s="72"/>
      <c r="F180" s="232" t="s">
        <v>383</v>
      </c>
      <c r="G180" s="72"/>
      <c r="H180" s="72"/>
      <c r="I180" s="189"/>
      <c r="J180" s="72"/>
      <c r="K180" s="72"/>
      <c r="L180" s="70"/>
      <c r="M180" s="233"/>
      <c r="N180" s="45"/>
      <c r="O180" s="45"/>
      <c r="P180" s="45"/>
      <c r="Q180" s="45"/>
      <c r="R180" s="45"/>
      <c r="S180" s="45"/>
      <c r="T180" s="93"/>
      <c r="AT180" s="22" t="s">
        <v>162</v>
      </c>
      <c r="AU180" s="22" t="s">
        <v>83</v>
      </c>
    </row>
    <row r="181" s="1" customFormat="1" ht="16.5" customHeight="1">
      <c r="B181" s="44"/>
      <c r="C181" s="219" t="s">
        <v>327</v>
      </c>
      <c r="D181" s="219" t="s">
        <v>155</v>
      </c>
      <c r="E181" s="220" t="s">
        <v>385</v>
      </c>
      <c r="F181" s="221" t="s">
        <v>386</v>
      </c>
      <c r="G181" s="222" t="s">
        <v>158</v>
      </c>
      <c r="H181" s="223">
        <v>3637.1999999999998</v>
      </c>
      <c r="I181" s="224"/>
      <c r="J181" s="225">
        <f>ROUND(I181*H181,2)</f>
        <v>0</v>
      </c>
      <c r="K181" s="221" t="s">
        <v>159</v>
      </c>
      <c r="L181" s="70"/>
      <c r="M181" s="226" t="s">
        <v>21</v>
      </c>
      <c r="N181" s="227" t="s">
        <v>44</v>
      </c>
      <c r="O181" s="45"/>
      <c r="P181" s="228">
        <f>O181*H181</f>
        <v>0</v>
      </c>
      <c r="Q181" s="228">
        <v>0</v>
      </c>
      <c r="R181" s="228">
        <f>Q181*H181</f>
        <v>0</v>
      </c>
      <c r="S181" s="228">
        <v>0</v>
      </c>
      <c r="T181" s="229">
        <f>S181*H181</f>
        <v>0</v>
      </c>
      <c r="AR181" s="22" t="s">
        <v>160</v>
      </c>
      <c r="AT181" s="22" t="s">
        <v>155</v>
      </c>
      <c r="AU181" s="22" t="s">
        <v>83</v>
      </c>
      <c r="AY181" s="22" t="s">
        <v>153</v>
      </c>
      <c r="BE181" s="230">
        <f>IF(N181="základní",J181,0)</f>
        <v>0</v>
      </c>
      <c r="BF181" s="230">
        <f>IF(N181="snížená",J181,0)</f>
        <v>0</v>
      </c>
      <c r="BG181" s="230">
        <f>IF(N181="zákl. přenesená",J181,0)</f>
        <v>0</v>
      </c>
      <c r="BH181" s="230">
        <f>IF(N181="sníž. přenesená",J181,0)</f>
        <v>0</v>
      </c>
      <c r="BI181" s="230">
        <f>IF(N181="nulová",J181,0)</f>
        <v>0</v>
      </c>
      <c r="BJ181" s="22" t="s">
        <v>81</v>
      </c>
      <c r="BK181" s="230">
        <f>ROUND(I181*H181,2)</f>
        <v>0</v>
      </c>
      <c r="BL181" s="22" t="s">
        <v>160</v>
      </c>
      <c r="BM181" s="22" t="s">
        <v>725</v>
      </c>
    </row>
    <row r="182" s="1" customFormat="1">
      <c r="B182" s="44"/>
      <c r="C182" s="72"/>
      <c r="D182" s="231" t="s">
        <v>162</v>
      </c>
      <c r="E182" s="72"/>
      <c r="F182" s="232" t="s">
        <v>388</v>
      </c>
      <c r="G182" s="72"/>
      <c r="H182" s="72"/>
      <c r="I182" s="189"/>
      <c r="J182" s="72"/>
      <c r="K182" s="72"/>
      <c r="L182" s="70"/>
      <c r="M182" s="233"/>
      <c r="N182" s="45"/>
      <c r="O182" s="45"/>
      <c r="P182" s="45"/>
      <c r="Q182" s="45"/>
      <c r="R182" s="45"/>
      <c r="S182" s="45"/>
      <c r="T182" s="93"/>
      <c r="AT182" s="22" t="s">
        <v>162</v>
      </c>
      <c r="AU182" s="22" t="s">
        <v>83</v>
      </c>
    </row>
    <row r="183" s="1" customFormat="1" ht="25.5" customHeight="1">
      <c r="B183" s="44"/>
      <c r="C183" s="219" t="s">
        <v>333</v>
      </c>
      <c r="D183" s="219" t="s">
        <v>155</v>
      </c>
      <c r="E183" s="220" t="s">
        <v>390</v>
      </c>
      <c r="F183" s="221" t="s">
        <v>391</v>
      </c>
      <c r="G183" s="222" t="s">
        <v>158</v>
      </c>
      <c r="H183" s="223">
        <v>7131</v>
      </c>
      <c r="I183" s="224"/>
      <c r="J183" s="225">
        <f>ROUND(I183*H183,2)</f>
        <v>0</v>
      </c>
      <c r="K183" s="221" t="s">
        <v>159</v>
      </c>
      <c r="L183" s="70"/>
      <c r="M183" s="226" t="s">
        <v>21</v>
      </c>
      <c r="N183" s="227" t="s">
        <v>44</v>
      </c>
      <c r="O183" s="45"/>
      <c r="P183" s="228">
        <f>O183*H183</f>
        <v>0</v>
      </c>
      <c r="Q183" s="228">
        <v>0</v>
      </c>
      <c r="R183" s="228">
        <f>Q183*H183</f>
        <v>0</v>
      </c>
      <c r="S183" s="228">
        <v>0</v>
      </c>
      <c r="T183" s="229">
        <f>S183*H183</f>
        <v>0</v>
      </c>
      <c r="AR183" s="22" t="s">
        <v>160</v>
      </c>
      <c r="AT183" s="22" t="s">
        <v>155</v>
      </c>
      <c r="AU183" s="22" t="s">
        <v>83</v>
      </c>
      <c r="AY183" s="22" t="s">
        <v>153</v>
      </c>
      <c r="BE183" s="230">
        <f>IF(N183="základní",J183,0)</f>
        <v>0</v>
      </c>
      <c r="BF183" s="230">
        <f>IF(N183="snížená",J183,0)</f>
        <v>0</v>
      </c>
      <c r="BG183" s="230">
        <f>IF(N183="zákl. přenesená",J183,0)</f>
        <v>0</v>
      </c>
      <c r="BH183" s="230">
        <f>IF(N183="sníž. přenesená",J183,0)</f>
        <v>0</v>
      </c>
      <c r="BI183" s="230">
        <f>IF(N183="nulová",J183,0)</f>
        <v>0</v>
      </c>
      <c r="BJ183" s="22" t="s">
        <v>81</v>
      </c>
      <c r="BK183" s="230">
        <f>ROUND(I183*H183,2)</f>
        <v>0</v>
      </c>
      <c r="BL183" s="22" t="s">
        <v>160</v>
      </c>
      <c r="BM183" s="22" t="s">
        <v>726</v>
      </c>
    </row>
    <row r="184" s="1" customFormat="1">
      <c r="B184" s="44"/>
      <c r="C184" s="72"/>
      <c r="D184" s="231" t="s">
        <v>162</v>
      </c>
      <c r="E184" s="72"/>
      <c r="F184" s="232" t="s">
        <v>393</v>
      </c>
      <c r="G184" s="72"/>
      <c r="H184" s="72"/>
      <c r="I184" s="189"/>
      <c r="J184" s="72"/>
      <c r="K184" s="72"/>
      <c r="L184" s="70"/>
      <c r="M184" s="233"/>
      <c r="N184" s="45"/>
      <c r="O184" s="45"/>
      <c r="P184" s="45"/>
      <c r="Q184" s="45"/>
      <c r="R184" s="45"/>
      <c r="S184" s="45"/>
      <c r="T184" s="93"/>
      <c r="AT184" s="22" t="s">
        <v>162</v>
      </c>
      <c r="AU184" s="22" t="s">
        <v>83</v>
      </c>
    </row>
    <row r="185" s="1" customFormat="1" ht="25.5" customHeight="1">
      <c r="B185" s="44"/>
      <c r="C185" s="219" t="s">
        <v>338</v>
      </c>
      <c r="D185" s="219" t="s">
        <v>155</v>
      </c>
      <c r="E185" s="220" t="s">
        <v>400</v>
      </c>
      <c r="F185" s="221" t="s">
        <v>401</v>
      </c>
      <c r="G185" s="222" t="s">
        <v>158</v>
      </c>
      <c r="H185" s="223">
        <v>3532.9000000000001</v>
      </c>
      <c r="I185" s="224"/>
      <c r="J185" s="225">
        <f>ROUND(I185*H185,2)</f>
        <v>0</v>
      </c>
      <c r="K185" s="221" t="s">
        <v>159</v>
      </c>
      <c r="L185" s="70"/>
      <c r="M185" s="226" t="s">
        <v>21</v>
      </c>
      <c r="N185" s="227" t="s">
        <v>44</v>
      </c>
      <c r="O185" s="45"/>
      <c r="P185" s="228">
        <f>O185*H185</f>
        <v>0</v>
      </c>
      <c r="Q185" s="228">
        <v>0</v>
      </c>
      <c r="R185" s="228">
        <f>Q185*H185</f>
        <v>0</v>
      </c>
      <c r="S185" s="228">
        <v>0</v>
      </c>
      <c r="T185" s="229">
        <f>S185*H185</f>
        <v>0</v>
      </c>
      <c r="AR185" s="22" t="s">
        <v>160</v>
      </c>
      <c r="AT185" s="22" t="s">
        <v>155</v>
      </c>
      <c r="AU185" s="22" t="s">
        <v>83</v>
      </c>
      <c r="AY185" s="22" t="s">
        <v>153</v>
      </c>
      <c r="BE185" s="230">
        <f>IF(N185="základní",J185,0)</f>
        <v>0</v>
      </c>
      <c r="BF185" s="230">
        <f>IF(N185="snížená",J185,0)</f>
        <v>0</v>
      </c>
      <c r="BG185" s="230">
        <f>IF(N185="zákl. přenesená",J185,0)</f>
        <v>0</v>
      </c>
      <c r="BH185" s="230">
        <f>IF(N185="sníž. přenesená",J185,0)</f>
        <v>0</v>
      </c>
      <c r="BI185" s="230">
        <f>IF(N185="nulová",J185,0)</f>
        <v>0</v>
      </c>
      <c r="BJ185" s="22" t="s">
        <v>81</v>
      </c>
      <c r="BK185" s="230">
        <f>ROUND(I185*H185,2)</f>
        <v>0</v>
      </c>
      <c r="BL185" s="22" t="s">
        <v>160</v>
      </c>
      <c r="BM185" s="22" t="s">
        <v>727</v>
      </c>
    </row>
    <row r="186" s="1" customFormat="1">
      <c r="B186" s="44"/>
      <c r="C186" s="72"/>
      <c r="D186" s="231" t="s">
        <v>162</v>
      </c>
      <c r="E186" s="72"/>
      <c r="F186" s="232" t="s">
        <v>403</v>
      </c>
      <c r="G186" s="72"/>
      <c r="H186" s="72"/>
      <c r="I186" s="189"/>
      <c r="J186" s="72"/>
      <c r="K186" s="72"/>
      <c r="L186" s="70"/>
      <c r="M186" s="233"/>
      <c r="N186" s="45"/>
      <c r="O186" s="45"/>
      <c r="P186" s="45"/>
      <c r="Q186" s="45"/>
      <c r="R186" s="45"/>
      <c r="S186" s="45"/>
      <c r="T186" s="93"/>
      <c r="AT186" s="22" t="s">
        <v>162</v>
      </c>
      <c r="AU186" s="22" t="s">
        <v>83</v>
      </c>
    </row>
    <row r="187" s="1" customFormat="1" ht="25.5" customHeight="1">
      <c r="B187" s="44"/>
      <c r="C187" s="219" t="s">
        <v>342</v>
      </c>
      <c r="D187" s="219" t="s">
        <v>155</v>
      </c>
      <c r="E187" s="220" t="s">
        <v>405</v>
      </c>
      <c r="F187" s="221" t="s">
        <v>406</v>
      </c>
      <c r="G187" s="222" t="s">
        <v>158</v>
      </c>
      <c r="H187" s="223">
        <v>3576.4000000000001</v>
      </c>
      <c r="I187" s="224"/>
      <c r="J187" s="225">
        <f>ROUND(I187*H187,2)</f>
        <v>0</v>
      </c>
      <c r="K187" s="221" t="s">
        <v>159</v>
      </c>
      <c r="L187" s="70"/>
      <c r="M187" s="226" t="s">
        <v>21</v>
      </c>
      <c r="N187" s="227" t="s">
        <v>44</v>
      </c>
      <c r="O187" s="45"/>
      <c r="P187" s="228">
        <f>O187*H187</f>
        <v>0</v>
      </c>
      <c r="Q187" s="228">
        <v>0</v>
      </c>
      <c r="R187" s="228">
        <f>Q187*H187</f>
        <v>0</v>
      </c>
      <c r="S187" s="228">
        <v>0</v>
      </c>
      <c r="T187" s="229">
        <f>S187*H187</f>
        <v>0</v>
      </c>
      <c r="AR187" s="22" t="s">
        <v>160</v>
      </c>
      <c r="AT187" s="22" t="s">
        <v>155</v>
      </c>
      <c r="AU187" s="22" t="s">
        <v>83</v>
      </c>
      <c r="AY187" s="22" t="s">
        <v>153</v>
      </c>
      <c r="BE187" s="230">
        <f>IF(N187="základní",J187,0)</f>
        <v>0</v>
      </c>
      <c r="BF187" s="230">
        <f>IF(N187="snížená",J187,0)</f>
        <v>0</v>
      </c>
      <c r="BG187" s="230">
        <f>IF(N187="zákl. přenesená",J187,0)</f>
        <v>0</v>
      </c>
      <c r="BH187" s="230">
        <f>IF(N187="sníž. přenesená",J187,0)</f>
        <v>0</v>
      </c>
      <c r="BI187" s="230">
        <f>IF(N187="nulová",J187,0)</f>
        <v>0</v>
      </c>
      <c r="BJ187" s="22" t="s">
        <v>81</v>
      </c>
      <c r="BK187" s="230">
        <f>ROUND(I187*H187,2)</f>
        <v>0</v>
      </c>
      <c r="BL187" s="22" t="s">
        <v>160</v>
      </c>
      <c r="BM187" s="22" t="s">
        <v>728</v>
      </c>
    </row>
    <row r="188" s="1" customFormat="1">
      <c r="B188" s="44"/>
      <c r="C188" s="72"/>
      <c r="D188" s="231" t="s">
        <v>162</v>
      </c>
      <c r="E188" s="72"/>
      <c r="F188" s="232" t="s">
        <v>408</v>
      </c>
      <c r="G188" s="72"/>
      <c r="H188" s="72"/>
      <c r="I188" s="189"/>
      <c r="J188" s="72"/>
      <c r="K188" s="72"/>
      <c r="L188" s="70"/>
      <c r="M188" s="233"/>
      <c r="N188" s="45"/>
      <c r="O188" s="45"/>
      <c r="P188" s="45"/>
      <c r="Q188" s="45"/>
      <c r="R188" s="45"/>
      <c r="S188" s="45"/>
      <c r="T188" s="93"/>
      <c r="AT188" s="22" t="s">
        <v>162</v>
      </c>
      <c r="AU188" s="22" t="s">
        <v>83</v>
      </c>
    </row>
    <row r="189" s="11" customFormat="1">
      <c r="B189" s="234"/>
      <c r="C189" s="235"/>
      <c r="D189" s="231" t="s">
        <v>181</v>
      </c>
      <c r="E189" s="236" t="s">
        <v>21</v>
      </c>
      <c r="F189" s="237" t="s">
        <v>729</v>
      </c>
      <c r="G189" s="235"/>
      <c r="H189" s="238">
        <v>3576.4000000000001</v>
      </c>
      <c r="I189" s="239"/>
      <c r="J189" s="235"/>
      <c r="K189" s="235"/>
      <c r="L189" s="240"/>
      <c r="M189" s="241"/>
      <c r="N189" s="242"/>
      <c r="O189" s="242"/>
      <c r="P189" s="242"/>
      <c r="Q189" s="242"/>
      <c r="R189" s="242"/>
      <c r="S189" s="242"/>
      <c r="T189" s="243"/>
      <c r="AT189" s="244" t="s">
        <v>181</v>
      </c>
      <c r="AU189" s="244" t="s">
        <v>83</v>
      </c>
      <c r="AV189" s="11" t="s">
        <v>83</v>
      </c>
      <c r="AW189" s="11" t="s">
        <v>37</v>
      </c>
      <c r="AX189" s="11" t="s">
        <v>81</v>
      </c>
      <c r="AY189" s="244" t="s">
        <v>153</v>
      </c>
    </row>
    <row r="190" s="1" customFormat="1" ht="25.5" customHeight="1">
      <c r="B190" s="44"/>
      <c r="C190" s="219" t="s">
        <v>346</v>
      </c>
      <c r="D190" s="219" t="s">
        <v>155</v>
      </c>
      <c r="E190" s="220" t="s">
        <v>411</v>
      </c>
      <c r="F190" s="221" t="s">
        <v>412</v>
      </c>
      <c r="G190" s="222" t="s">
        <v>158</v>
      </c>
      <c r="H190" s="223">
        <v>29.456</v>
      </c>
      <c r="I190" s="224"/>
      <c r="J190" s="225">
        <f>ROUND(I190*H190,2)</f>
        <v>0</v>
      </c>
      <c r="K190" s="221" t="s">
        <v>159</v>
      </c>
      <c r="L190" s="70"/>
      <c r="M190" s="226" t="s">
        <v>21</v>
      </c>
      <c r="N190" s="227" t="s">
        <v>44</v>
      </c>
      <c r="O190" s="45"/>
      <c r="P190" s="228">
        <f>O190*H190</f>
        <v>0</v>
      </c>
      <c r="Q190" s="228">
        <v>0.85660000000000003</v>
      </c>
      <c r="R190" s="228">
        <f>Q190*H190</f>
        <v>25.232009600000001</v>
      </c>
      <c r="S190" s="228">
        <v>0</v>
      </c>
      <c r="T190" s="229">
        <f>S190*H190</f>
        <v>0</v>
      </c>
      <c r="AR190" s="22" t="s">
        <v>160</v>
      </c>
      <c r="AT190" s="22" t="s">
        <v>155</v>
      </c>
      <c r="AU190" s="22" t="s">
        <v>83</v>
      </c>
      <c r="AY190" s="22" t="s">
        <v>153</v>
      </c>
      <c r="BE190" s="230">
        <f>IF(N190="základní",J190,0)</f>
        <v>0</v>
      </c>
      <c r="BF190" s="230">
        <f>IF(N190="snížená",J190,0)</f>
        <v>0</v>
      </c>
      <c r="BG190" s="230">
        <f>IF(N190="zákl. přenesená",J190,0)</f>
        <v>0</v>
      </c>
      <c r="BH190" s="230">
        <f>IF(N190="sníž. přenesená",J190,0)</f>
        <v>0</v>
      </c>
      <c r="BI190" s="230">
        <f>IF(N190="nulová",J190,0)</f>
        <v>0</v>
      </c>
      <c r="BJ190" s="22" t="s">
        <v>81</v>
      </c>
      <c r="BK190" s="230">
        <f>ROUND(I190*H190,2)</f>
        <v>0</v>
      </c>
      <c r="BL190" s="22" t="s">
        <v>160</v>
      </c>
      <c r="BM190" s="22" t="s">
        <v>730</v>
      </c>
    </row>
    <row r="191" s="1" customFormat="1">
      <c r="B191" s="44"/>
      <c r="C191" s="72"/>
      <c r="D191" s="231" t="s">
        <v>162</v>
      </c>
      <c r="E191" s="72"/>
      <c r="F191" s="232" t="s">
        <v>731</v>
      </c>
      <c r="G191" s="72"/>
      <c r="H191" s="72"/>
      <c r="I191" s="189"/>
      <c r="J191" s="72"/>
      <c r="K191" s="72"/>
      <c r="L191" s="70"/>
      <c r="M191" s="233"/>
      <c r="N191" s="45"/>
      <c r="O191" s="45"/>
      <c r="P191" s="45"/>
      <c r="Q191" s="45"/>
      <c r="R191" s="45"/>
      <c r="S191" s="45"/>
      <c r="T191" s="93"/>
      <c r="AT191" s="22" t="s">
        <v>162</v>
      </c>
      <c r="AU191" s="22" t="s">
        <v>83</v>
      </c>
    </row>
    <row r="192" s="11" customFormat="1">
      <c r="B192" s="234"/>
      <c r="C192" s="235"/>
      <c r="D192" s="231" t="s">
        <v>181</v>
      </c>
      <c r="E192" s="236" t="s">
        <v>21</v>
      </c>
      <c r="F192" s="237" t="s">
        <v>701</v>
      </c>
      <c r="G192" s="235"/>
      <c r="H192" s="238">
        <v>29.456</v>
      </c>
      <c r="I192" s="239"/>
      <c r="J192" s="235"/>
      <c r="K192" s="235"/>
      <c r="L192" s="240"/>
      <c r="M192" s="241"/>
      <c r="N192" s="242"/>
      <c r="O192" s="242"/>
      <c r="P192" s="242"/>
      <c r="Q192" s="242"/>
      <c r="R192" s="242"/>
      <c r="S192" s="242"/>
      <c r="T192" s="243"/>
      <c r="AT192" s="244" t="s">
        <v>181</v>
      </c>
      <c r="AU192" s="244" t="s">
        <v>83</v>
      </c>
      <c r="AV192" s="11" t="s">
        <v>83</v>
      </c>
      <c r="AW192" s="11" t="s">
        <v>37</v>
      </c>
      <c r="AX192" s="11" t="s">
        <v>73</v>
      </c>
      <c r="AY192" s="244" t="s">
        <v>153</v>
      </c>
    </row>
    <row r="193" s="12" customFormat="1">
      <c r="B193" s="245"/>
      <c r="C193" s="246"/>
      <c r="D193" s="231" t="s">
        <v>181</v>
      </c>
      <c r="E193" s="247" t="s">
        <v>21</v>
      </c>
      <c r="F193" s="248" t="s">
        <v>183</v>
      </c>
      <c r="G193" s="246"/>
      <c r="H193" s="249">
        <v>29.456</v>
      </c>
      <c r="I193" s="250"/>
      <c r="J193" s="246"/>
      <c r="K193" s="246"/>
      <c r="L193" s="251"/>
      <c r="M193" s="252"/>
      <c r="N193" s="253"/>
      <c r="O193" s="253"/>
      <c r="P193" s="253"/>
      <c r="Q193" s="253"/>
      <c r="R193" s="253"/>
      <c r="S193" s="253"/>
      <c r="T193" s="254"/>
      <c r="AT193" s="255" t="s">
        <v>181</v>
      </c>
      <c r="AU193" s="255" t="s">
        <v>83</v>
      </c>
      <c r="AV193" s="12" t="s">
        <v>160</v>
      </c>
      <c r="AW193" s="12" t="s">
        <v>37</v>
      </c>
      <c r="AX193" s="12" t="s">
        <v>81</v>
      </c>
      <c r="AY193" s="255" t="s">
        <v>153</v>
      </c>
    </row>
    <row r="194" s="10" customFormat="1" ht="29.88" customHeight="1">
      <c r="B194" s="203"/>
      <c r="C194" s="204"/>
      <c r="D194" s="205" t="s">
        <v>72</v>
      </c>
      <c r="E194" s="217" t="s">
        <v>196</v>
      </c>
      <c r="F194" s="217" t="s">
        <v>415</v>
      </c>
      <c r="G194" s="204"/>
      <c r="H194" s="204"/>
      <c r="I194" s="207"/>
      <c r="J194" s="218">
        <f>BK194</f>
        <v>0</v>
      </c>
      <c r="K194" s="204"/>
      <c r="L194" s="209"/>
      <c r="M194" s="210"/>
      <c r="N194" s="211"/>
      <c r="O194" s="211"/>
      <c r="P194" s="212">
        <f>SUM(P195:P210)</f>
        <v>0</v>
      </c>
      <c r="Q194" s="211"/>
      <c r="R194" s="212">
        <f>SUM(R195:R210)</f>
        <v>3.9373085999999997</v>
      </c>
      <c r="S194" s="211"/>
      <c r="T194" s="213">
        <f>SUM(T195:T210)</f>
        <v>0</v>
      </c>
      <c r="AR194" s="214" t="s">
        <v>81</v>
      </c>
      <c r="AT194" s="215" t="s">
        <v>72</v>
      </c>
      <c r="AU194" s="215" t="s">
        <v>81</v>
      </c>
      <c r="AY194" s="214" t="s">
        <v>153</v>
      </c>
      <c r="BK194" s="216">
        <f>SUM(BK195:BK210)</f>
        <v>0</v>
      </c>
    </row>
    <row r="195" s="1" customFormat="1" ht="25.5" customHeight="1">
      <c r="B195" s="44"/>
      <c r="C195" s="219" t="s">
        <v>353</v>
      </c>
      <c r="D195" s="219" t="s">
        <v>155</v>
      </c>
      <c r="E195" s="220" t="s">
        <v>732</v>
      </c>
      <c r="F195" s="221" t="s">
        <v>733</v>
      </c>
      <c r="G195" s="222" t="s">
        <v>256</v>
      </c>
      <c r="H195" s="223">
        <v>34.100000000000001</v>
      </c>
      <c r="I195" s="224"/>
      <c r="J195" s="225">
        <f>ROUND(I195*H195,2)</f>
        <v>0</v>
      </c>
      <c r="K195" s="221" t="s">
        <v>159</v>
      </c>
      <c r="L195" s="70"/>
      <c r="M195" s="226" t="s">
        <v>21</v>
      </c>
      <c r="N195" s="227" t="s">
        <v>44</v>
      </c>
      <c r="O195" s="45"/>
      <c r="P195" s="228">
        <f>O195*H195</f>
        <v>0</v>
      </c>
      <c r="Q195" s="228">
        <v>1.0000000000000001E-05</v>
      </c>
      <c r="R195" s="228">
        <f>Q195*H195</f>
        <v>0.00034100000000000005</v>
      </c>
      <c r="S195" s="228">
        <v>0</v>
      </c>
      <c r="T195" s="229">
        <f>S195*H195</f>
        <v>0</v>
      </c>
      <c r="AR195" s="22" t="s">
        <v>160</v>
      </c>
      <c r="AT195" s="22" t="s">
        <v>155</v>
      </c>
      <c r="AU195" s="22" t="s">
        <v>83</v>
      </c>
      <c r="AY195" s="22" t="s">
        <v>153</v>
      </c>
      <c r="BE195" s="230">
        <f>IF(N195="základní",J195,0)</f>
        <v>0</v>
      </c>
      <c r="BF195" s="230">
        <f>IF(N195="snížená",J195,0)</f>
        <v>0</v>
      </c>
      <c r="BG195" s="230">
        <f>IF(N195="zákl. přenesená",J195,0)</f>
        <v>0</v>
      </c>
      <c r="BH195" s="230">
        <f>IF(N195="sníž. přenesená",J195,0)</f>
        <v>0</v>
      </c>
      <c r="BI195" s="230">
        <f>IF(N195="nulová",J195,0)</f>
        <v>0</v>
      </c>
      <c r="BJ195" s="22" t="s">
        <v>81</v>
      </c>
      <c r="BK195" s="230">
        <f>ROUND(I195*H195,2)</f>
        <v>0</v>
      </c>
      <c r="BL195" s="22" t="s">
        <v>160</v>
      </c>
      <c r="BM195" s="22" t="s">
        <v>734</v>
      </c>
    </row>
    <row r="196" s="1" customFormat="1" ht="16.5" customHeight="1">
      <c r="B196" s="44"/>
      <c r="C196" s="256" t="s">
        <v>358</v>
      </c>
      <c r="D196" s="256" t="s">
        <v>230</v>
      </c>
      <c r="E196" s="257" t="s">
        <v>735</v>
      </c>
      <c r="F196" s="258" t="s">
        <v>736</v>
      </c>
      <c r="G196" s="259" t="s">
        <v>170</v>
      </c>
      <c r="H196" s="260">
        <v>35</v>
      </c>
      <c r="I196" s="261"/>
      <c r="J196" s="262">
        <f>ROUND(I196*H196,2)</f>
        <v>0</v>
      </c>
      <c r="K196" s="258" t="s">
        <v>159</v>
      </c>
      <c r="L196" s="263"/>
      <c r="M196" s="264" t="s">
        <v>21</v>
      </c>
      <c r="N196" s="265" t="s">
        <v>44</v>
      </c>
      <c r="O196" s="45"/>
      <c r="P196" s="228">
        <f>O196*H196</f>
        <v>0</v>
      </c>
      <c r="Q196" s="228">
        <v>0.0028999999999999998</v>
      </c>
      <c r="R196" s="228">
        <f>Q196*H196</f>
        <v>0.10149999999999999</v>
      </c>
      <c r="S196" s="228">
        <v>0</v>
      </c>
      <c r="T196" s="229">
        <f>S196*H196</f>
        <v>0</v>
      </c>
      <c r="AR196" s="22" t="s">
        <v>196</v>
      </c>
      <c r="AT196" s="22" t="s">
        <v>230</v>
      </c>
      <c r="AU196" s="22" t="s">
        <v>83</v>
      </c>
      <c r="AY196" s="22" t="s">
        <v>153</v>
      </c>
      <c r="BE196" s="230">
        <f>IF(N196="základní",J196,0)</f>
        <v>0</v>
      </c>
      <c r="BF196" s="230">
        <f>IF(N196="snížená",J196,0)</f>
        <v>0</v>
      </c>
      <c r="BG196" s="230">
        <f>IF(N196="zákl. přenesená",J196,0)</f>
        <v>0</v>
      </c>
      <c r="BH196" s="230">
        <f>IF(N196="sníž. přenesená",J196,0)</f>
        <v>0</v>
      </c>
      <c r="BI196" s="230">
        <f>IF(N196="nulová",J196,0)</f>
        <v>0</v>
      </c>
      <c r="BJ196" s="22" t="s">
        <v>81</v>
      </c>
      <c r="BK196" s="230">
        <f>ROUND(I196*H196,2)</f>
        <v>0</v>
      </c>
      <c r="BL196" s="22" t="s">
        <v>160</v>
      </c>
      <c r="BM196" s="22" t="s">
        <v>737</v>
      </c>
    </row>
    <row r="197" s="1" customFormat="1" ht="16.5" customHeight="1">
      <c r="B197" s="44"/>
      <c r="C197" s="219" t="s">
        <v>364</v>
      </c>
      <c r="D197" s="219" t="s">
        <v>155</v>
      </c>
      <c r="E197" s="220" t="s">
        <v>738</v>
      </c>
      <c r="F197" s="221" t="s">
        <v>739</v>
      </c>
      <c r="G197" s="222" t="s">
        <v>170</v>
      </c>
      <c r="H197" s="223">
        <v>3</v>
      </c>
      <c r="I197" s="224"/>
      <c r="J197" s="225">
        <f>ROUND(I197*H197,2)</f>
        <v>0</v>
      </c>
      <c r="K197" s="221" t="s">
        <v>159</v>
      </c>
      <c r="L197" s="70"/>
      <c r="M197" s="226" t="s">
        <v>21</v>
      </c>
      <c r="N197" s="227" t="s">
        <v>44</v>
      </c>
      <c r="O197" s="45"/>
      <c r="P197" s="228">
        <f>O197*H197</f>
        <v>0</v>
      </c>
      <c r="Q197" s="228">
        <v>0.34089999999999998</v>
      </c>
      <c r="R197" s="228">
        <f>Q197*H197</f>
        <v>1.0226999999999999</v>
      </c>
      <c r="S197" s="228">
        <v>0</v>
      </c>
      <c r="T197" s="229">
        <f>S197*H197</f>
        <v>0</v>
      </c>
      <c r="AR197" s="22" t="s">
        <v>160</v>
      </c>
      <c r="AT197" s="22" t="s">
        <v>155</v>
      </c>
      <c r="AU197" s="22" t="s">
        <v>83</v>
      </c>
      <c r="AY197" s="22" t="s">
        <v>153</v>
      </c>
      <c r="BE197" s="230">
        <f>IF(N197="základní",J197,0)</f>
        <v>0</v>
      </c>
      <c r="BF197" s="230">
        <f>IF(N197="snížená",J197,0)</f>
        <v>0</v>
      </c>
      <c r="BG197" s="230">
        <f>IF(N197="zákl. přenesená",J197,0)</f>
        <v>0</v>
      </c>
      <c r="BH197" s="230">
        <f>IF(N197="sníž. přenesená",J197,0)</f>
        <v>0</v>
      </c>
      <c r="BI197" s="230">
        <f>IF(N197="nulová",J197,0)</f>
        <v>0</v>
      </c>
      <c r="BJ197" s="22" t="s">
        <v>81</v>
      </c>
      <c r="BK197" s="230">
        <f>ROUND(I197*H197,2)</f>
        <v>0</v>
      </c>
      <c r="BL197" s="22" t="s">
        <v>160</v>
      </c>
      <c r="BM197" s="22" t="s">
        <v>740</v>
      </c>
    </row>
    <row r="198" s="1" customFormat="1">
      <c r="B198" s="44"/>
      <c r="C198" s="72"/>
      <c r="D198" s="231" t="s">
        <v>162</v>
      </c>
      <c r="E198" s="72"/>
      <c r="F198" s="232" t="s">
        <v>741</v>
      </c>
      <c r="G198" s="72"/>
      <c r="H198" s="72"/>
      <c r="I198" s="189"/>
      <c r="J198" s="72"/>
      <c r="K198" s="72"/>
      <c r="L198" s="70"/>
      <c r="M198" s="233"/>
      <c r="N198" s="45"/>
      <c r="O198" s="45"/>
      <c r="P198" s="45"/>
      <c r="Q198" s="45"/>
      <c r="R198" s="45"/>
      <c r="S198" s="45"/>
      <c r="T198" s="93"/>
      <c r="AT198" s="22" t="s">
        <v>162</v>
      </c>
      <c r="AU198" s="22" t="s">
        <v>83</v>
      </c>
    </row>
    <row r="199" s="1" customFormat="1" ht="16.5" customHeight="1">
      <c r="B199" s="44"/>
      <c r="C199" s="256" t="s">
        <v>369</v>
      </c>
      <c r="D199" s="256" t="s">
        <v>230</v>
      </c>
      <c r="E199" s="257" t="s">
        <v>742</v>
      </c>
      <c r="F199" s="258" t="s">
        <v>743</v>
      </c>
      <c r="G199" s="259" t="s">
        <v>170</v>
      </c>
      <c r="H199" s="260">
        <v>9</v>
      </c>
      <c r="I199" s="261"/>
      <c r="J199" s="262">
        <f>ROUND(I199*H199,2)</f>
        <v>0</v>
      </c>
      <c r="K199" s="258" t="s">
        <v>159</v>
      </c>
      <c r="L199" s="263"/>
      <c r="M199" s="264" t="s">
        <v>21</v>
      </c>
      <c r="N199" s="265" t="s">
        <v>44</v>
      </c>
      <c r="O199" s="45"/>
      <c r="P199" s="228">
        <f>O199*H199</f>
        <v>0</v>
      </c>
      <c r="Q199" s="228">
        <v>0.086999999999999994</v>
      </c>
      <c r="R199" s="228">
        <f>Q199*H199</f>
        <v>0.78299999999999992</v>
      </c>
      <c r="S199" s="228">
        <v>0</v>
      </c>
      <c r="T199" s="229">
        <f>S199*H199</f>
        <v>0</v>
      </c>
      <c r="AR199" s="22" t="s">
        <v>196</v>
      </c>
      <c r="AT199" s="22" t="s">
        <v>230</v>
      </c>
      <c r="AU199" s="22" t="s">
        <v>83</v>
      </c>
      <c r="AY199" s="22" t="s">
        <v>153</v>
      </c>
      <c r="BE199" s="230">
        <f>IF(N199="základní",J199,0)</f>
        <v>0</v>
      </c>
      <c r="BF199" s="230">
        <f>IF(N199="snížená",J199,0)</f>
        <v>0</v>
      </c>
      <c r="BG199" s="230">
        <f>IF(N199="zákl. přenesená",J199,0)</f>
        <v>0</v>
      </c>
      <c r="BH199" s="230">
        <f>IF(N199="sníž. přenesená",J199,0)</f>
        <v>0</v>
      </c>
      <c r="BI199" s="230">
        <f>IF(N199="nulová",J199,0)</f>
        <v>0</v>
      </c>
      <c r="BJ199" s="22" t="s">
        <v>81</v>
      </c>
      <c r="BK199" s="230">
        <f>ROUND(I199*H199,2)</f>
        <v>0</v>
      </c>
      <c r="BL199" s="22" t="s">
        <v>160</v>
      </c>
      <c r="BM199" s="22" t="s">
        <v>744</v>
      </c>
    </row>
    <row r="200" s="11" customFormat="1">
      <c r="B200" s="234"/>
      <c r="C200" s="235"/>
      <c r="D200" s="231" t="s">
        <v>181</v>
      </c>
      <c r="E200" s="236" t="s">
        <v>21</v>
      </c>
      <c r="F200" s="237" t="s">
        <v>745</v>
      </c>
      <c r="G200" s="235"/>
      <c r="H200" s="238">
        <v>9</v>
      </c>
      <c r="I200" s="239"/>
      <c r="J200" s="235"/>
      <c r="K200" s="235"/>
      <c r="L200" s="240"/>
      <c r="M200" s="241"/>
      <c r="N200" s="242"/>
      <c r="O200" s="242"/>
      <c r="P200" s="242"/>
      <c r="Q200" s="242"/>
      <c r="R200" s="242"/>
      <c r="S200" s="242"/>
      <c r="T200" s="243"/>
      <c r="AT200" s="244" t="s">
        <v>181</v>
      </c>
      <c r="AU200" s="244" t="s">
        <v>83</v>
      </c>
      <c r="AV200" s="11" t="s">
        <v>83</v>
      </c>
      <c r="AW200" s="11" t="s">
        <v>37</v>
      </c>
      <c r="AX200" s="11" t="s">
        <v>81</v>
      </c>
      <c r="AY200" s="244" t="s">
        <v>153</v>
      </c>
    </row>
    <row r="201" s="1" customFormat="1" ht="16.5" customHeight="1">
      <c r="B201" s="44"/>
      <c r="C201" s="256" t="s">
        <v>374</v>
      </c>
      <c r="D201" s="256" t="s">
        <v>230</v>
      </c>
      <c r="E201" s="257" t="s">
        <v>746</v>
      </c>
      <c r="F201" s="258" t="s">
        <v>747</v>
      </c>
      <c r="G201" s="259" t="s">
        <v>170</v>
      </c>
      <c r="H201" s="260">
        <v>3</v>
      </c>
      <c r="I201" s="261"/>
      <c r="J201" s="262">
        <f>ROUND(I201*H201,2)</f>
        <v>0</v>
      </c>
      <c r="K201" s="258" t="s">
        <v>159</v>
      </c>
      <c r="L201" s="263"/>
      <c r="M201" s="264" t="s">
        <v>21</v>
      </c>
      <c r="N201" s="265" t="s">
        <v>44</v>
      </c>
      <c r="O201" s="45"/>
      <c r="P201" s="228">
        <f>O201*H201</f>
        <v>0</v>
      </c>
      <c r="Q201" s="228">
        <v>0.10299999999999999</v>
      </c>
      <c r="R201" s="228">
        <f>Q201*H201</f>
        <v>0.309</v>
      </c>
      <c r="S201" s="228">
        <v>0</v>
      </c>
      <c r="T201" s="229">
        <f>S201*H201</f>
        <v>0</v>
      </c>
      <c r="AR201" s="22" t="s">
        <v>196</v>
      </c>
      <c r="AT201" s="22" t="s">
        <v>230</v>
      </c>
      <c r="AU201" s="22" t="s">
        <v>83</v>
      </c>
      <c r="AY201" s="22" t="s">
        <v>153</v>
      </c>
      <c r="BE201" s="230">
        <f>IF(N201="základní",J201,0)</f>
        <v>0</v>
      </c>
      <c r="BF201" s="230">
        <f>IF(N201="snížená",J201,0)</f>
        <v>0</v>
      </c>
      <c r="BG201" s="230">
        <f>IF(N201="zákl. přenesená",J201,0)</f>
        <v>0</v>
      </c>
      <c r="BH201" s="230">
        <f>IF(N201="sníž. přenesená",J201,0)</f>
        <v>0</v>
      </c>
      <c r="BI201" s="230">
        <f>IF(N201="nulová",J201,0)</f>
        <v>0</v>
      </c>
      <c r="BJ201" s="22" t="s">
        <v>81</v>
      </c>
      <c r="BK201" s="230">
        <f>ROUND(I201*H201,2)</f>
        <v>0</v>
      </c>
      <c r="BL201" s="22" t="s">
        <v>160</v>
      </c>
      <c r="BM201" s="22" t="s">
        <v>748</v>
      </c>
    </row>
    <row r="202" s="1" customFormat="1" ht="16.5" customHeight="1">
      <c r="B202" s="44"/>
      <c r="C202" s="256" t="s">
        <v>379</v>
      </c>
      <c r="D202" s="256" t="s">
        <v>230</v>
      </c>
      <c r="E202" s="257" t="s">
        <v>749</v>
      </c>
      <c r="F202" s="258" t="s">
        <v>750</v>
      </c>
      <c r="G202" s="259" t="s">
        <v>170</v>
      </c>
      <c r="H202" s="260">
        <v>3</v>
      </c>
      <c r="I202" s="261"/>
      <c r="J202" s="262">
        <f>ROUND(I202*H202,2)</f>
        <v>0</v>
      </c>
      <c r="K202" s="258" t="s">
        <v>159</v>
      </c>
      <c r="L202" s="263"/>
      <c r="M202" s="264" t="s">
        <v>21</v>
      </c>
      <c r="N202" s="265" t="s">
        <v>44</v>
      </c>
      <c r="O202" s="45"/>
      <c r="P202" s="228">
        <f>O202*H202</f>
        <v>0</v>
      </c>
      <c r="Q202" s="228">
        <v>0.23200000000000001</v>
      </c>
      <c r="R202" s="228">
        <f>Q202*H202</f>
        <v>0.69600000000000006</v>
      </c>
      <c r="S202" s="228">
        <v>0</v>
      </c>
      <c r="T202" s="229">
        <f>S202*H202</f>
        <v>0</v>
      </c>
      <c r="AR202" s="22" t="s">
        <v>196</v>
      </c>
      <c r="AT202" s="22" t="s">
        <v>230</v>
      </c>
      <c r="AU202" s="22" t="s">
        <v>83</v>
      </c>
      <c r="AY202" s="22" t="s">
        <v>153</v>
      </c>
      <c r="BE202" s="230">
        <f>IF(N202="základní",J202,0)</f>
        <v>0</v>
      </c>
      <c r="BF202" s="230">
        <f>IF(N202="snížená",J202,0)</f>
        <v>0</v>
      </c>
      <c r="BG202" s="230">
        <f>IF(N202="zákl. přenesená",J202,0)</f>
        <v>0</v>
      </c>
      <c r="BH202" s="230">
        <f>IF(N202="sníž. přenesená",J202,0)</f>
        <v>0</v>
      </c>
      <c r="BI202" s="230">
        <f>IF(N202="nulová",J202,0)</f>
        <v>0</v>
      </c>
      <c r="BJ202" s="22" t="s">
        <v>81</v>
      </c>
      <c r="BK202" s="230">
        <f>ROUND(I202*H202,2)</f>
        <v>0</v>
      </c>
      <c r="BL202" s="22" t="s">
        <v>160</v>
      </c>
      <c r="BM202" s="22" t="s">
        <v>751</v>
      </c>
    </row>
    <row r="203" s="1" customFormat="1" ht="16.5" customHeight="1">
      <c r="B203" s="44"/>
      <c r="C203" s="256" t="s">
        <v>384</v>
      </c>
      <c r="D203" s="256" t="s">
        <v>230</v>
      </c>
      <c r="E203" s="257" t="s">
        <v>752</v>
      </c>
      <c r="F203" s="258" t="s">
        <v>753</v>
      </c>
      <c r="G203" s="259" t="s">
        <v>170</v>
      </c>
      <c r="H203" s="260">
        <v>3</v>
      </c>
      <c r="I203" s="261"/>
      <c r="J203" s="262">
        <f>ROUND(I203*H203,2)</f>
        <v>0</v>
      </c>
      <c r="K203" s="258" t="s">
        <v>159</v>
      </c>
      <c r="L203" s="263"/>
      <c r="M203" s="264" t="s">
        <v>21</v>
      </c>
      <c r="N203" s="265" t="s">
        <v>44</v>
      </c>
      <c r="O203" s="45"/>
      <c r="P203" s="228">
        <f>O203*H203</f>
        <v>0</v>
      </c>
      <c r="Q203" s="228">
        <v>0.0060000000000000001</v>
      </c>
      <c r="R203" s="228">
        <f>Q203*H203</f>
        <v>0.018000000000000002</v>
      </c>
      <c r="S203" s="228">
        <v>0</v>
      </c>
      <c r="T203" s="229">
        <f>S203*H203</f>
        <v>0</v>
      </c>
      <c r="AR203" s="22" t="s">
        <v>196</v>
      </c>
      <c r="AT203" s="22" t="s">
        <v>230</v>
      </c>
      <c r="AU203" s="22" t="s">
        <v>83</v>
      </c>
      <c r="AY203" s="22" t="s">
        <v>153</v>
      </c>
      <c r="BE203" s="230">
        <f>IF(N203="základní",J203,0)</f>
        <v>0</v>
      </c>
      <c r="BF203" s="230">
        <f>IF(N203="snížená",J203,0)</f>
        <v>0</v>
      </c>
      <c r="BG203" s="230">
        <f>IF(N203="zákl. přenesená",J203,0)</f>
        <v>0</v>
      </c>
      <c r="BH203" s="230">
        <f>IF(N203="sníž. přenesená",J203,0)</f>
        <v>0</v>
      </c>
      <c r="BI203" s="230">
        <f>IF(N203="nulová",J203,0)</f>
        <v>0</v>
      </c>
      <c r="BJ203" s="22" t="s">
        <v>81</v>
      </c>
      <c r="BK203" s="230">
        <f>ROUND(I203*H203,2)</f>
        <v>0</v>
      </c>
      <c r="BL203" s="22" t="s">
        <v>160</v>
      </c>
      <c r="BM203" s="22" t="s">
        <v>754</v>
      </c>
    </row>
    <row r="204" s="1" customFormat="1" ht="16.5" customHeight="1">
      <c r="B204" s="44"/>
      <c r="C204" s="256" t="s">
        <v>389</v>
      </c>
      <c r="D204" s="256" t="s">
        <v>230</v>
      </c>
      <c r="E204" s="257" t="s">
        <v>755</v>
      </c>
      <c r="F204" s="258" t="s">
        <v>756</v>
      </c>
      <c r="G204" s="259" t="s">
        <v>170</v>
      </c>
      <c r="H204" s="260">
        <v>3</v>
      </c>
      <c r="I204" s="261"/>
      <c r="J204" s="262">
        <f>ROUND(I204*H204,2)</f>
        <v>0</v>
      </c>
      <c r="K204" s="258" t="s">
        <v>159</v>
      </c>
      <c r="L204" s="263"/>
      <c r="M204" s="264" t="s">
        <v>21</v>
      </c>
      <c r="N204" s="265" t="s">
        <v>44</v>
      </c>
      <c r="O204" s="45"/>
      <c r="P204" s="228">
        <f>O204*H204</f>
        <v>0</v>
      </c>
      <c r="Q204" s="228">
        <v>0.059999999999999998</v>
      </c>
      <c r="R204" s="228">
        <f>Q204*H204</f>
        <v>0.17999999999999999</v>
      </c>
      <c r="S204" s="228">
        <v>0</v>
      </c>
      <c r="T204" s="229">
        <f>S204*H204</f>
        <v>0</v>
      </c>
      <c r="AR204" s="22" t="s">
        <v>196</v>
      </c>
      <c r="AT204" s="22" t="s">
        <v>230</v>
      </c>
      <c r="AU204" s="22" t="s">
        <v>83</v>
      </c>
      <c r="AY204" s="22" t="s">
        <v>153</v>
      </c>
      <c r="BE204" s="230">
        <f>IF(N204="základní",J204,0)</f>
        <v>0</v>
      </c>
      <c r="BF204" s="230">
        <f>IF(N204="snížená",J204,0)</f>
        <v>0</v>
      </c>
      <c r="BG204" s="230">
        <f>IF(N204="zákl. přenesená",J204,0)</f>
        <v>0</v>
      </c>
      <c r="BH204" s="230">
        <f>IF(N204="sníž. přenesená",J204,0)</f>
        <v>0</v>
      </c>
      <c r="BI204" s="230">
        <f>IF(N204="nulová",J204,0)</f>
        <v>0</v>
      </c>
      <c r="BJ204" s="22" t="s">
        <v>81</v>
      </c>
      <c r="BK204" s="230">
        <f>ROUND(I204*H204,2)</f>
        <v>0</v>
      </c>
      <c r="BL204" s="22" t="s">
        <v>160</v>
      </c>
      <c r="BM204" s="22" t="s">
        <v>757</v>
      </c>
    </row>
    <row r="205" s="1" customFormat="1" ht="16.5" customHeight="1">
      <c r="B205" s="44"/>
      <c r="C205" s="256" t="s">
        <v>394</v>
      </c>
      <c r="D205" s="256" t="s">
        <v>230</v>
      </c>
      <c r="E205" s="257" t="s">
        <v>758</v>
      </c>
      <c r="F205" s="258" t="s">
        <v>759</v>
      </c>
      <c r="G205" s="259" t="s">
        <v>170</v>
      </c>
      <c r="H205" s="260">
        <v>3</v>
      </c>
      <c r="I205" s="261"/>
      <c r="J205" s="262">
        <f>ROUND(I205*H205,2)</f>
        <v>0</v>
      </c>
      <c r="K205" s="258" t="s">
        <v>159</v>
      </c>
      <c r="L205" s="263"/>
      <c r="M205" s="264" t="s">
        <v>21</v>
      </c>
      <c r="N205" s="265" t="s">
        <v>44</v>
      </c>
      <c r="O205" s="45"/>
      <c r="P205" s="228">
        <f>O205*H205</f>
        <v>0</v>
      </c>
      <c r="Q205" s="228">
        <v>0.058000000000000003</v>
      </c>
      <c r="R205" s="228">
        <f>Q205*H205</f>
        <v>0.17400000000000002</v>
      </c>
      <c r="S205" s="228">
        <v>0</v>
      </c>
      <c r="T205" s="229">
        <f>S205*H205</f>
        <v>0</v>
      </c>
      <c r="AR205" s="22" t="s">
        <v>196</v>
      </c>
      <c r="AT205" s="22" t="s">
        <v>230</v>
      </c>
      <c r="AU205" s="22" t="s">
        <v>83</v>
      </c>
      <c r="AY205" s="22" t="s">
        <v>153</v>
      </c>
      <c r="BE205" s="230">
        <f>IF(N205="základní",J205,0)</f>
        <v>0</v>
      </c>
      <c r="BF205" s="230">
        <f>IF(N205="snížená",J205,0)</f>
        <v>0</v>
      </c>
      <c r="BG205" s="230">
        <f>IF(N205="zákl. přenesená",J205,0)</f>
        <v>0</v>
      </c>
      <c r="BH205" s="230">
        <f>IF(N205="sníž. přenesená",J205,0)</f>
        <v>0</v>
      </c>
      <c r="BI205" s="230">
        <f>IF(N205="nulová",J205,0)</f>
        <v>0</v>
      </c>
      <c r="BJ205" s="22" t="s">
        <v>81</v>
      </c>
      <c r="BK205" s="230">
        <f>ROUND(I205*H205,2)</f>
        <v>0</v>
      </c>
      <c r="BL205" s="22" t="s">
        <v>160</v>
      </c>
      <c r="BM205" s="22" t="s">
        <v>760</v>
      </c>
    </row>
    <row r="206" s="1" customFormat="1" ht="25.5" customHeight="1">
      <c r="B206" s="44"/>
      <c r="C206" s="219" t="s">
        <v>399</v>
      </c>
      <c r="D206" s="219" t="s">
        <v>155</v>
      </c>
      <c r="E206" s="220" t="s">
        <v>417</v>
      </c>
      <c r="F206" s="221" t="s">
        <v>418</v>
      </c>
      <c r="G206" s="222" t="s">
        <v>192</v>
      </c>
      <c r="H206" s="223">
        <v>45.299999999999997</v>
      </c>
      <c r="I206" s="224"/>
      <c r="J206" s="225">
        <f>ROUND(I206*H206,2)</f>
        <v>0</v>
      </c>
      <c r="K206" s="221" t="s">
        <v>159</v>
      </c>
      <c r="L206" s="70"/>
      <c r="M206" s="226" t="s">
        <v>21</v>
      </c>
      <c r="N206" s="227" t="s">
        <v>44</v>
      </c>
      <c r="O206" s="45"/>
      <c r="P206" s="228">
        <f>O206*H206</f>
        <v>0</v>
      </c>
      <c r="Q206" s="228">
        <v>0</v>
      </c>
      <c r="R206" s="228">
        <f>Q206*H206</f>
        <v>0</v>
      </c>
      <c r="S206" s="228">
        <v>0</v>
      </c>
      <c r="T206" s="229">
        <f>S206*H206</f>
        <v>0</v>
      </c>
      <c r="AR206" s="22" t="s">
        <v>160</v>
      </c>
      <c r="AT206" s="22" t="s">
        <v>155</v>
      </c>
      <c r="AU206" s="22" t="s">
        <v>83</v>
      </c>
      <c r="AY206" s="22" t="s">
        <v>153</v>
      </c>
      <c r="BE206" s="230">
        <f>IF(N206="základní",J206,0)</f>
        <v>0</v>
      </c>
      <c r="BF206" s="230">
        <f>IF(N206="snížená",J206,0)</f>
        <v>0</v>
      </c>
      <c r="BG206" s="230">
        <f>IF(N206="zákl. přenesená",J206,0)</f>
        <v>0</v>
      </c>
      <c r="BH206" s="230">
        <f>IF(N206="sníž. přenesená",J206,0)</f>
        <v>0</v>
      </c>
      <c r="BI206" s="230">
        <f>IF(N206="nulová",J206,0)</f>
        <v>0</v>
      </c>
      <c r="BJ206" s="22" t="s">
        <v>81</v>
      </c>
      <c r="BK206" s="230">
        <f>ROUND(I206*H206,2)</f>
        <v>0</v>
      </c>
      <c r="BL206" s="22" t="s">
        <v>160</v>
      </c>
      <c r="BM206" s="22" t="s">
        <v>761</v>
      </c>
    </row>
    <row r="207" s="1" customFormat="1">
      <c r="B207" s="44"/>
      <c r="C207" s="72"/>
      <c r="D207" s="231" t="s">
        <v>162</v>
      </c>
      <c r="E207" s="72"/>
      <c r="F207" s="232" t="s">
        <v>420</v>
      </c>
      <c r="G207" s="72"/>
      <c r="H207" s="72"/>
      <c r="I207" s="189"/>
      <c r="J207" s="72"/>
      <c r="K207" s="72"/>
      <c r="L207" s="70"/>
      <c r="M207" s="233"/>
      <c r="N207" s="45"/>
      <c r="O207" s="45"/>
      <c r="P207" s="45"/>
      <c r="Q207" s="45"/>
      <c r="R207" s="45"/>
      <c r="S207" s="45"/>
      <c r="T207" s="93"/>
      <c r="AT207" s="22" t="s">
        <v>162</v>
      </c>
      <c r="AU207" s="22" t="s">
        <v>83</v>
      </c>
    </row>
    <row r="208" s="1" customFormat="1" ht="16.5" customHeight="1">
      <c r="B208" s="44"/>
      <c r="C208" s="219" t="s">
        <v>404</v>
      </c>
      <c r="D208" s="219" t="s">
        <v>155</v>
      </c>
      <c r="E208" s="220" t="s">
        <v>422</v>
      </c>
      <c r="F208" s="221" t="s">
        <v>423</v>
      </c>
      <c r="G208" s="222" t="s">
        <v>158</v>
      </c>
      <c r="H208" s="223">
        <v>162.38</v>
      </c>
      <c r="I208" s="224"/>
      <c r="J208" s="225">
        <f>ROUND(I208*H208,2)</f>
        <v>0</v>
      </c>
      <c r="K208" s="221" t="s">
        <v>159</v>
      </c>
      <c r="L208" s="70"/>
      <c r="M208" s="226" t="s">
        <v>21</v>
      </c>
      <c r="N208" s="227" t="s">
        <v>44</v>
      </c>
      <c r="O208" s="45"/>
      <c r="P208" s="228">
        <f>O208*H208</f>
        <v>0</v>
      </c>
      <c r="Q208" s="228">
        <v>0.0040200000000000001</v>
      </c>
      <c r="R208" s="228">
        <f>Q208*H208</f>
        <v>0.6527676</v>
      </c>
      <c r="S208" s="228">
        <v>0</v>
      </c>
      <c r="T208" s="229">
        <f>S208*H208</f>
        <v>0</v>
      </c>
      <c r="AR208" s="22" t="s">
        <v>160</v>
      </c>
      <c r="AT208" s="22" t="s">
        <v>155</v>
      </c>
      <c r="AU208" s="22" t="s">
        <v>83</v>
      </c>
      <c r="AY208" s="22" t="s">
        <v>153</v>
      </c>
      <c r="BE208" s="230">
        <f>IF(N208="základní",J208,0)</f>
        <v>0</v>
      </c>
      <c r="BF208" s="230">
        <f>IF(N208="snížená",J208,0)</f>
        <v>0</v>
      </c>
      <c r="BG208" s="230">
        <f>IF(N208="zákl. přenesená",J208,0)</f>
        <v>0</v>
      </c>
      <c r="BH208" s="230">
        <f>IF(N208="sníž. přenesená",J208,0)</f>
        <v>0</v>
      </c>
      <c r="BI208" s="230">
        <f>IF(N208="nulová",J208,0)</f>
        <v>0</v>
      </c>
      <c r="BJ208" s="22" t="s">
        <v>81</v>
      </c>
      <c r="BK208" s="230">
        <f>ROUND(I208*H208,2)</f>
        <v>0</v>
      </c>
      <c r="BL208" s="22" t="s">
        <v>160</v>
      </c>
      <c r="BM208" s="22" t="s">
        <v>762</v>
      </c>
    </row>
    <row r="209" s="1" customFormat="1">
      <c r="B209" s="44"/>
      <c r="C209" s="72"/>
      <c r="D209" s="231" t="s">
        <v>162</v>
      </c>
      <c r="E209" s="72"/>
      <c r="F209" s="232" t="s">
        <v>420</v>
      </c>
      <c r="G209" s="72"/>
      <c r="H209" s="72"/>
      <c r="I209" s="189"/>
      <c r="J209" s="72"/>
      <c r="K209" s="72"/>
      <c r="L209" s="70"/>
      <c r="M209" s="233"/>
      <c r="N209" s="45"/>
      <c r="O209" s="45"/>
      <c r="P209" s="45"/>
      <c r="Q209" s="45"/>
      <c r="R209" s="45"/>
      <c r="S209" s="45"/>
      <c r="T209" s="93"/>
      <c r="AT209" s="22" t="s">
        <v>162</v>
      </c>
      <c r="AU209" s="22" t="s">
        <v>83</v>
      </c>
    </row>
    <row r="210" s="11" customFormat="1">
      <c r="B210" s="234"/>
      <c r="C210" s="235"/>
      <c r="D210" s="231" t="s">
        <v>181</v>
      </c>
      <c r="E210" s="236" t="s">
        <v>21</v>
      </c>
      <c r="F210" s="237" t="s">
        <v>763</v>
      </c>
      <c r="G210" s="235"/>
      <c r="H210" s="238">
        <v>162.38</v>
      </c>
      <c r="I210" s="239"/>
      <c r="J210" s="235"/>
      <c r="K210" s="235"/>
      <c r="L210" s="240"/>
      <c r="M210" s="241"/>
      <c r="N210" s="242"/>
      <c r="O210" s="242"/>
      <c r="P210" s="242"/>
      <c r="Q210" s="242"/>
      <c r="R210" s="242"/>
      <c r="S210" s="242"/>
      <c r="T210" s="243"/>
      <c r="AT210" s="244" t="s">
        <v>181</v>
      </c>
      <c r="AU210" s="244" t="s">
        <v>83</v>
      </c>
      <c r="AV210" s="11" t="s">
        <v>83</v>
      </c>
      <c r="AW210" s="11" t="s">
        <v>37</v>
      </c>
      <c r="AX210" s="11" t="s">
        <v>81</v>
      </c>
      <c r="AY210" s="244" t="s">
        <v>153</v>
      </c>
    </row>
    <row r="211" s="10" customFormat="1" ht="29.88" customHeight="1">
      <c r="B211" s="203"/>
      <c r="C211" s="204"/>
      <c r="D211" s="205" t="s">
        <v>72</v>
      </c>
      <c r="E211" s="217" t="s">
        <v>202</v>
      </c>
      <c r="F211" s="217" t="s">
        <v>426</v>
      </c>
      <c r="G211" s="204"/>
      <c r="H211" s="204"/>
      <c r="I211" s="207"/>
      <c r="J211" s="218">
        <f>BK211</f>
        <v>0</v>
      </c>
      <c r="K211" s="204"/>
      <c r="L211" s="209"/>
      <c r="M211" s="210"/>
      <c r="N211" s="211"/>
      <c r="O211" s="211"/>
      <c r="P211" s="212">
        <f>SUM(P212:P248)</f>
        <v>0</v>
      </c>
      <c r="Q211" s="211"/>
      <c r="R211" s="212">
        <f>SUM(R212:R248)</f>
        <v>228.82024279999999</v>
      </c>
      <c r="S211" s="211"/>
      <c r="T211" s="213">
        <f>SUM(T212:T248)</f>
        <v>254.85176000000004</v>
      </c>
      <c r="AR211" s="214" t="s">
        <v>81</v>
      </c>
      <c r="AT211" s="215" t="s">
        <v>72</v>
      </c>
      <c r="AU211" s="215" t="s">
        <v>81</v>
      </c>
      <c r="AY211" s="214" t="s">
        <v>153</v>
      </c>
      <c r="BK211" s="216">
        <f>SUM(BK212:BK248)</f>
        <v>0</v>
      </c>
    </row>
    <row r="212" s="1" customFormat="1" ht="38.25" customHeight="1">
      <c r="B212" s="44"/>
      <c r="C212" s="219" t="s">
        <v>410</v>
      </c>
      <c r="D212" s="219" t="s">
        <v>155</v>
      </c>
      <c r="E212" s="220" t="s">
        <v>441</v>
      </c>
      <c r="F212" s="221" t="s">
        <v>442</v>
      </c>
      <c r="G212" s="222" t="s">
        <v>256</v>
      </c>
      <c r="H212" s="223">
        <v>490.31999999999999</v>
      </c>
      <c r="I212" s="224"/>
      <c r="J212" s="225">
        <f>ROUND(I212*H212,2)</f>
        <v>0</v>
      </c>
      <c r="K212" s="221" t="s">
        <v>159</v>
      </c>
      <c r="L212" s="70"/>
      <c r="M212" s="226" t="s">
        <v>21</v>
      </c>
      <c r="N212" s="227" t="s">
        <v>44</v>
      </c>
      <c r="O212" s="45"/>
      <c r="P212" s="228">
        <f>O212*H212</f>
        <v>0</v>
      </c>
      <c r="Q212" s="228">
        <v>0.1295</v>
      </c>
      <c r="R212" s="228">
        <f>Q212*H212</f>
        <v>63.49644</v>
      </c>
      <c r="S212" s="228">
        <v>0</v>
      </c>
      <c r="T212" s="229">
        <f>S212*H212</f>
        <v>0</v>
      </c>
      <c r="AR212" s="22" t="s">
        <v>160</v>
      </c>
      <c r="AT212" s="22" t="s">
        <v>155</v>
      </c>
      <c r="AU212" s="22" t="s">
        <v>83</v>
      </c>
      <c r="AY212" s="22" t="s">
        <v>153</v>
      </c>
      <c r="BE212" s="230">
        <f>IF(N212="základní",J212,0)</f>
        <v>0</v>
      </c>
      <c r="BF212" s="230">
        <f>IF(N212="snížená",J212,0)</f>
        <v>0</v>
      </c>
      <c r="BG212" s="230">
        <f>IF(N212="zákl. přenesená",J212,0)</f>
        <v>0</v>
      </c>
      <c r="BH212" s="230">
        <f>IF(N212="sníž. přenesená",J212,0)</f>
        <v>0</v>
      </c>
      <c r="BI212" s="230">
        <f>IF(N212="nulová",J212,0)</f>
        <v>0</v>
      </c>
      <c r="BJ212" s="22" t="s">
        <v>81</v>
      </c>
      <c r="BK212" s="230">
        <f>ROUND(I212*H212,2)</f>
        <v>0</v>
      </c>
      <c r="BL212" s="22" t="s">
        <v>160</v>
      </c>
      <c r="BM212" s="22" t="s">
        <v>764</v>
      </c>
    </row>
    <row r="213" s="1" customFormat="1">
      <c r="B213" s="44"/>
      <c r="C213" s="72"/>
      <c r="D213" s="231" t="s">
        <v>162</v>
      </c>
      <c r="E213" s="72"/>
      <c r="F213" s="232" t="s">
        <v>444</v>
      </c>
      <c r="G213" s="72"/>
      <c r="H213" s="72"/>
      <c r="I213" s="189"/>
      <c r="J213" s="72"/>
      <c r="K213" s="72"/>
      <c r="L213" s="70"/>
      <c r="M213" s="233"/>
      <c r="N213" s="45"/>
      <c r="O213" s="45"/>
      <c r="P213" s="45"/>
      <c r="Q213" s="45"/>
      <c r="R213" s="45"/>
      <c r="S213" s="45"/>
      <c r="T213" s="93"/>
      <c r="AT213" s="22" t="s">
        <v>162</v>
      </c>
      <c r="AU213" s="22" t="s">
        <v>83</v>
      </c>
    </row>
    <row r="214" s="1" customFormat="1" ht="16.5" customHeight="1">
      <c r="B214" s="44"/>
      <c r="C214" s="256" t="s">
        <v>416</v>
      </c>
      <c r="D214" s="256" t="s">
        <v>230</v>
      </c>
      <c r="E214" s="257" t="s">
        <v>446</v>
      </c>
      <c r="F214" s="258" t="s">
        <v>447</v>
      </c>
      <c r="G214" s="259" t="s">
        <v>170</v>
      </c>
      <c r="H214" s="260">
        <v>491</v>
      </c>
      <c r="I214" s="261"/>
      <c r="J214" s="262">
        <f>ROUND(I214*H214,2)</f>
        <v>0</v>
      </c>
      <c r="K214" s="258" t="s">
        <v>159</v>
      </c>
      <c r="L214" s="263"/>
      <c r="M214" s="264" t="s">
        <v>21</v>
      </c>
      <c r="N214" s="265" t="s">
        <v>44</v>
      </c>
      <c r="O214" s="45"/>
      <c r="P214" s="228">
        <f>O214*H214</f>
        <v>0</v>
      </c>
      <c r="Q214" s="228">
        <v>0.078</v>
      </c>
      <c r="R214" s="228">
        <f>Q214*H214</f>
        <v>38.298000000000002</v>
      </c>
      <c r="S214" s="228">
        <v>0</v>
      </c>
      <c r="T214" s="229">
        <f>S214*H214</f>
        <v>0</v>
      </c>
      <c r="AR214" s="22" t="s">
        <v>196</v>
      </c>
      <c r="AT214" s="22" t="s">
        <v>230</v>
      </c>
      <c r="AU214" s="22" t="s">
        <v>83</v>
      </c>
      <c r="AY214" s="22" t="s">
        <v>153</v>
      </c>
      <c r="BE214" s="230">
        <f>IF(N214="základní",J214,0)</f>
        <v>0</v>
      </c>
      <c r="BF214" s="230">
        <f>IF(N214="snížená",J214,0)</f>
        <v>0</v>
      </c>
      <c r="BG214" s="230">
        <f>IF(N214="zákl. přenesená",J214,0)</f>
        <v>0</v>
      </c>
      <c r="BH214" s="230">
        <f>IF(N214="sníž. přenesená",J214,0)</f>
        <v>0</v>
      </c>
      <c r="BI214" s="230">
        <f>IF(N214="nulová",J214,0)</f>
        <v>0</v>
      </c>
      <c r="BJ214" s="22" t="s">
        <v>81</v>
      </c>
      <c r="BK214" s="230">
        <f>ROUND(I214*H214,2)</f>
        <v>0</v>
      </c>
      <c r="BL214" s="22" t="s">
        <v>160</v>
      </c>
      <c r="BM214" s="22" t="s">
        <v>765</v>
      </c>
    </row>
    <row r="215" s="1" customFormat="1">
      <c r="B215" s="44"/>
      <c r="C215" s="72"/>
      <c r="D215" s="231" t="s">
        <v>162</v>
      </c>
      <c r="E215" s="72"/>
      <c r="F215" s="232" t="s">
        <v>444</v>
      </c>
      <c r="G215" s="72"/>
      <c r="H215" s="72"/>
      <c r="I215" s="189"/>
      <c r="J215" s="72"/>
      <c r="K215" s="72"/>
      <c r="L215" s="70"/>
      <c r="M215" s="233"/>
      <c r="N215" s="45"/>
      <c r="O215" s="45"/>
      <c r="P215" s="45"/>
      <c r="Q215" s="45"/>
      <c r="R215" s="45"/>
      <c r="S215" s="45"/>
      <c r="T215" s="93"/>
      <c r="AT215" s="22" t="s">
        <v>162</v>
      </c>
      <c r="AU215" s="22" t="s">
        <v>83</v>
      </c>
    </row>
    <row r="216" s="11" customFormat="1">
      <c r="B216" s="234"/>
      <c r="C216" s="235"/>
      <c r="D216" s="231" t="s">
        <v>181</v>
      </c>
      <c r="E216" s="236" t="s">
        <v>21</v>
      </c>
      <c r="F216" s="237" t="s">
        <v>766</v>
      </c>
      <c r="G216" s="235"/>
      <c r="H216" s="238">
        <v>491</v>
      </c>
      <c r="I216" s="239"/>
      <c r="J216" s="235"/>
      <c r="K216" s="235"/>
      <c r="L216" s="240"/>
      <c r="M216" s="241"/>
      <c r="N216" s="242"/>
      <c r="O216" s="242"/>
      <c r="P216" s="242"/>
      <c r="Q216" s="242"/>
      <c r="R216" s="242"/>
      <c r="S216" s="242"/>
      <c r="T216" s="243"/>
      <c r="AT216" s="244" t="s">
        <v>181</v>
      </c>
      <c r="AU216" s="244" t="s">
        <v>83</v>
      </c>
      <c r="AV216" s="11" t="s">
        <v>83</v>
      </c>
      <c r="AW216" s="11" t="s">
        <v>37</v>
      </c>
      <c r="AX216" s="11" t="s">
        <v>73</v>
      </c>
      <c r="AY216" s="244" t="s">
        <v>153</v>
      </c>
    </row>
    <row r="217" s="12" customFormat="1">
      <c r="B217" s="245"/>
      <c r="C217" s="246"/>
      <c r="D217" s="231" t="s">
        <v>181</v>
      </c>
      <c r="E217" s="247" t="s">
        <v>21</v>
      </c>
      <c r="F217" s="248" t="s">
        <v>183</v>
      </c>
      <c r="G217" s="246"/>
      <c r="H217" s="249">
        <v>491</v>
      </c>
      <c r="I217" s="250"/>
      <c r="J217" s="246"/>
      <c r="K217" s="246"/>
      <c r="L217" s="251"/>
      <c r="M217" s="252"/>
      <c r="N217" s="253"/>
      <c r="O217" s="253"/>
      <c r="P217" s="253"/>
      <c r="Q217" s="253"/>
      <c r="R217" s="253"/>
      <c r="S217" s="253"/>
      <c r="T217" s="254"/>
      <c r="AT217" s="255" t="s">
        <v>181</v>
      </c>
      <c r="AU217" s="255" t="s">
        <v>83</v>
      </c>
      <c r="AV217" s="12" t="s">
        <v>160</v>
      </c>
      <c r="AW217" s="12" t="s">
        <v>37</v>
      </c>
      <c r="AX217" s="12" t="s">
        <v>81</v>
      </c>
      <c r="AY217" s="255" t="s">
        <v>153</v>
      </c>
    </row>
    <row r="218" s="1" customFormat="1" ht="38.25" customHeight="1">
      <c r="B218" s="44"/>
      <c r="C218" s="219" t="s">
        <v>421</v>
      </c>
      <c r="D218" s="219" t="s">
        <v>155</v>
      </c>
      <c r="E218" s="220" t="s">
        <v>441</v>
      </c>
      <c r="F218" s="221" t="s">
        <v>442</v>
      </c>
      <c r="G218" s="222" t="s">
        <v>256</v>
      </c>
      <c r="H218" s="223">
        <v>101.5</v>
      </c>
      <c r="I218" s="224"/>
      <c r="J218" s="225">
        <f>ROUND(I218*H218,2)</f>
        <v>0</v>
      </c>
      <c r="K218" s="221" t="s">
        <v>159</v>
      </c>
      <c r="L218" s="70"/>
      <c r="M218" s="226" t="s">
        <v>21</v>
      </c>
      <c r="N218" s="227" t="s">
        <v>44</v>
      </c>
      <c r="O218" s="45"/>
      <c r="P218" s="228">
        <f>O218*H218</f>
        <v>0</v>
      </c>
      <c r="Q218" s="228">
        <v>0.1295</v>
      </c>
      <c r="R218" s="228">
        <f>Q218*H218</f>
        <v>13.14425</v>
      </c>
      <c r="S218" s="228">
        <v>0</v>
      </c>
      <c r="T218" s="229">
        <f>S218*H218</f>
        <v>0</v>
      </c>
      <c r="AR218" s="22" t="s">
        <v>160</v>
      </c>
      <c r="AT218" s="22" t="s">
        <v>155</v>
      </c>
      <c r="AU218" s="22" t="s">
        <v>83</v>
      </c>
      <c r="AY218" s="22" t="s">
        <v>153</v>
      </c>
      <c r="BE218" s="230">
        <f>IF(N218="základní",J218,0)</f>
        <v>0</v>
      </c>
      <c r="BF218" s="230">
        <f>IF(N218="snížená",J218,0)</f>
        <v>0</v>
      </c>
      <c r="BG218" s="230">
        <f>IF(N218="zákl. přenesená",J218,0)</f>
        <v>0</v>
      </c>
      <c r="BH218" s="230">
        <f>IF(N218="sníž. přenesená",J218,0)</f>
        <v>0</v>
      </c>
      <c r="BI218" s="230">
        <f>IF(N218="nulová",J218,0)</f>
        <v>0</v>
      </c>
      <c r="BJ218" s="22" t="s">
        <v>81</v>
      </c>
      <c r="BK218" s="230">
        <f>ROUND(I218*H218,2)</f>
        <v>0</v>
      </c>
      <c r="BL218" s="22" t="s">
        <v>160</v>
      </c>
      <c r="BM218" s="22" t="s">
        <v>767</v>
      </c>
    </row>
    <row r="219" s="1" customFormat="1">
      <c r="B219" s="44"/>
      <c r="C219" s="72"/>
      <c r="D219" s="231" t="s">
        <v>162</v>
      </c>
      <c r="E219" s="72"/>
      <c r="F219" s="232" t="s">
        <v>444</v>
      </c>
      <c r="G219" s="72"/>
      <c r="H219" s="72"/>
      <c r="I219" s="189"/>
      <c r="J219" s="72"/>
      <c r="K219" s="72"/>
      <c r="L219" s="70"/>
      <c r="M219" s="233"/>
      <c r="N219" s="45"/>
      <c r="O219" s="45"/>
      <c r="P219" s="45"/>
      <c r="Q219" s="45"/>
      <c r="R219" s="45"/>
      <c r="S219" s="45"/>
      <c r="T219" s="93"/>
      <c r="AT219" s="22" t="s">
        <v>162</v>
      </c>
      <c r="AU219" s="22" t="s">
        <v>83</v>
      </c>
    </row>
    <row r="220" s="1" customFormat="1" ht="16.5" customHeight="1">
      <c r="B220" s="44"/>
      <c r="C220" s="256" t="s">
        <v>427</v>
      </c>
      <c r="D220" s="256" t="s">
        <v>230</v>
      </c>
      <c r="E220" s="257" t="s">
        <v>446</v>
      </c>
      <c r="F220" s="258" t="s">
        <v>447</v>
      </c>
      <c r="G220" s="259" t="s">
        <v>170</v>
      </c>
      <c r="H220" s="260">
        <v>102</v>
      </c>
      <c r="I220" s="261"/>
      <c r="J220" s="262">
        <f>ROUND(I220*H220,2)</f>
        <v>0</v>
      </c>
      <c r="K220" s="258" t="s">
        <v>159</v>
      </c>
      <c r="L220" s="263"/>
      <c r="M220" s="264" t="s">
        <v>21</v>
      </c>
      <c r="N220" s="265" t="s">
        <v>44</v>
      </c>
      <c r="O220" s="45"/>
      <c r="P220" s="228">
        <f>O220*H220</f>
        <v>0</v>
      </c>
      <c r="Q220" s="228">
        <v>0.078</v>
      </c>
      <c r="R220" s="228">
        <f>Q220*H220</f>
        <v>7.9560000000000004</v>
      </c>
      <c r="S220" s="228">
        <v>0</v>
      </c>
      <c r="T220" s="229">
        <f>S220*H220</f>
        <v>0</v>
      </c>
      <c r="AR220" s="22" t="s">
        <v>196</v>
      </c>
      <c r="AT220" s="22" t="s">
        <v>230</v>
      </c>
      <c r="AU220" s="22" t="s">
        <v>83</v>
      </c>
      <c r="AY220" s="22" t="s">
        <v>153</v>
      </c>
      <c r="BE220" s="230">
        <f>IF(N220="základní",J220,0)</f>
        <v>0</v>
      </c>
      <c r="BF220" s="230">
        <f>IF(N220="snížená",J220,0)</f>
        <v>0</v>
      </c>
      <c r="BG220" s="230">
        <f>IF(N220="zákl. přenesená",J220,0)</f>
        <v>0</v>
      </c>
      <c r="BH220" s="230">
        <f>IF(N220="sníž. přenesená",J220,0)</f>
        <v>0</v>
      </c>
      <c r="BI220" s="230">
        <f>IF(N220="nulová",J220,0)</f>
        <v>0</v>
      </c>
      <c r="BJ220" s="22" t="s">
        <v>81</v>
      </c>
      <c r="BK220" s="230">
        <f>ROUND(I220*H220,2)</f>
        <v>0</v>
      </c>
      <c r="BL220" s="22" t="s">
        <v>160</v>
      </c>
      <c r="BM220" s="22" t="s">
        <v>768</v>
      </c>
    </row>
    <row r="221" s="1" customFormat="1">
      <c r="B221" s="44"/>
      <c r="C221" s="72"/>
      <c r="D221" s="231" t="s">
        <v>162</v>
      </c>
      <c r="E221" s="72"/>
      <c r="F221" s="232" t="s">
        <v>444</v>
      </c>
      <c r="G221" s="72"/>
      <c r="H221" s="72"/>
      <c r="I221" s="189"/>
      <c r="J221" s="72"/>
      <c r="K221" s="72"/>
      <c r="L221" s="70"/>
      <c r="M221" s="233"/>
      <c r="N221" s="45"/>
      <c r="O221" s="45"/>
      <c r="P221" s="45"/>
      <c r="Q221" s="45"/>
      <c r="R221" s="45"/>
      <c r="S221" s="45"/>
      <c r="T221" s="93"/>
      <c r="AT221" s="22" t="s">
        <v>162</v>
      </c>
      <c r="AU221" s="22" t="s">
        <v>83</v>
      </c>
    </row>
    <row r="222" s="1" customFormat="1" ht="16.5" customHeight="1">
      <c r="B222" s="44"/>
      <c r="C222" s="219" t="s">
        <v>431</v>
      </c>
      <c r="D222" s="219" t="s">
        <v>155</v>
      </c>
      <c r="E222" s="220" t="s">
        <v>454</v>
      </c>
      <c r="F222" s="221" t="s">
        <v>455</v>
      </c>
      <c r="G222" s="222" t="s">
        <v>256</v>
      </c>
      <c r="H222" s="223">
        <v>652.60000000000002</v>
      </c>
      <c r="I222" s="224"/>
      <c r="J222" s="225">
        <f>ROUND(I222*H222,2)</f>
        <v>0</v>
      </c>
      <c r="K222" s="221" t="s">
        <v>21</v>
      </c>
      <c r="L222" s="70"/>
      <c r="M222" s="226" t="s">
        <v>21</v>
      </c>
      <c r="N222" s="227" t="s">
        <v>44</v>
      </c>
      <c r="O222" s="45"/>
      <c r="P222" s="228">
        <f>O222*H222</f>
        <v>0</v>
      </c>
      <c r="Q222" s="228">
        <v>1.0000000000000001E-05</v>
      </c>
      <c r="R222" s="228">
        <f>Q222*H222</f>
        <v>0.0065260000000000006</v>
      </c>
      <c r="S222" s="228">
        <v>0</v>
      </c>
      <c r="T222" s="229">
        <f>S222*H222</f>
        <v>0</v>
      </c>
      <c r="AR222" s="22" t="s">
        <v>160</v>
      </c>
      <c r="AT222" s="22" t="s">
        <v>155</v>
      </c>
      <c r="AU222" s="22" t="s">
        <v>83</v>
      </c>
      <c r="AY222" s="22" t="s">
        <v>153</v>
      </c>
      <c r="BE222" s="230">
        <f>IF(N222="základní",J222,0)</f>
        <v>0</v>
      </c>
      <c r="BF222" s="230">
        <f>IF(N222="snížená",J222,0)</f>
        <v>0</v>
      </c>
      <c r="BG222" s="230">
        <f>IF(N222="zákl. přenesená",J222,0)</f>
        <v>0</v>
      </c>
      <c r="BH222" s="230">
        <f>IF(N222="sníž. přenesená",J222,0)</f>
        <v>0</v>
      </c>
      <c r="BI222" s="230">
        <f>IF(N222="nulová",J222,0)</f>
        <v>0</v>
      </c>
      <c r="BJ222" s="22" t="s">
        <v>81</v>
      </c>
      <c r="BK222" s="230">
        <f>ROUND(I222*H222,2)</f>
        <v>0</v>
      </c>
      <c r="BL222" s="22" t="s">
        <v>160</v>
      </c>
      <c r="BM222" s="22" t="s">
        <v>769</v>
      </c>
    </row>
    <row r="223" s="11" customFormat="1">
      <c r="B223" s="234"/>
      <c r="C223" s="235"/>
      <c r="D223" s="231" t="s">
        <v>181</v>
      </c>
      <c r="E223" s="236" t="s">
        <v>21</v>
      </c>
      <c r="F223" s="237" t="s">
        <v>770</v>
      </c>
      <c r="G223" s="235"/>
      <c r="H223" s="238">
        <v>652.60000000000002</v>
      </c>
      <c r="I223" s="239"/>
      <c r="J223" s="235"/>
      <c r="K223" s="235"/>
      <c r="L223" s="240"/>
      <c r="M223" s="241"/>
      <c r="N223" s="242"/>
      <c r="O223" s="242"/>
      <c r="P223" s="242"/>
      <c r="Q223" s="242"/>
      <c r="R223" s="242"/>
      <c r="S223" s="242"/>
      <c r="T223" s="243"/>
      <c r="AT223" s="244" t="s">
        <v>181</v>
      </c>
      <c r="AU223" s="244" t="s">
        <v>83</v>
      </c>
      <c r="AV223" s="11" t="s">
        <v>83</v>
      </c>
      <c r="AW223" s="11" t="s">
        <v>37</v>
      </c>
      <c r="AX223" s="11" t="s">
        <v>73</v>
      </c>
      <c r="AY223" s="244" t="s">
        <v>153</v>
      </c>
    </row>
    <row r="224" s="12" customFormat="1">
      <c r="B224" s="245"/>
      <c r="C224" s="246"/>
      <c r="D224" s="231" t="s">
        <v>181</v>
      </c>
      <c r="E224" s="247" t="s">
        <v>21</v>
      </c>
      <c r="F224" s="248" t="s">
        <v>183</v>
      </c>
      <c r="G224" s="246"/>
      <c r="H224" s="249">
        <v>652.60000000000002</v>
      </c>
      <c r="I224" s="250"/>
      <c r="J224" s="246"/>
      <c r="K224" s="246"/>
      <c r="L224" s="251"/>
      <c r="M224" s="252"/>
      <c r="N224" s="253"/>
      <c r="O224" s="253"/>
      <c r="P224" s="253"/>
      <c r="Q224" s="253"/>
      <c r="R224" s="253"/>
      <c r="S224" s="253"/>
      <c r="T224" s="254"/>
      <c r="AT224" s="255" t="s">
        <v>181</v>
      </c>
      <c r="AU224" s="255" t="s">
        <v>83</v>
      </c>
      <c r="AV224" s="12" t="s">
        <v>160</v>
      </c>
      <c r="AW224" s="12" t="s">
        <v>37</v>
      </c>
      <c r="AX224" s="12" t="s">
        <v>81</v>
      </c>
      <c r="AY224" s="255" t="s">
        <v>153</v>
      </c>
    </row>
    <row r="225" s="1" customFormat="1" ht="25.5" customHeight="1">
      <c r="B225" s="44"/>
      <c r="C225" s="219" t="s">
        <v>436</v>
      </c>
      <c r="D225" s="219" t="s">
        <v>155</v>
      </c>
      <c r="E225" s="220" t="s">
        <v>460</v>
      </c>
      <c r="F225" s="221" t="s">
        <v>461</v>
      </c>
      <c r="G225" s="222" t="s">
        <v>256</v>
      </c>
      <c r="H225" s="223">
        <v>47.189999999999998</v>
      </c>
      <c r="I225" s="224"/>
      <c r="J225" s="225">
        <f>ROUND(I225*H225,2)</f>
        <v>0</v>
      </c>
      <c r="K225" s="221" t="s">
        <v>159</v>
      </c>
      <c r="L225" s="70"/>
      <c r="M225" s="226" t="s">
        <v>21</v>
      </c>
      <c r="N225" s="227" t="s">
        <v>44</v>
      </c>
      <c r="O225" s="45"/>
      <c r="P225" s="228">
        <f>O225*H225</f>
        <v>0</v>
      </c>
      <c r="Q225" s="228">
        <v>0</v>
      </c>
      <c r="R225" s="228">
        <f>Q225*H225</f>
        <v>0</v>
      </c>
      <c r="S225" s="228">
        <v>0</v>
      </c>
      <c r="T225" s="229">
        <f>S225*H225</f>
        <v>0</v>
      </c>
      <c r="AR225" s="22" t="s">
        <v>160</v>
      </c>
      <c r="AT225" s="22" t="s">
        <v>155</v>
      </c>
      <c r="AU225" s="22" t="s">
        <v>83</v>
      </c>
      <c r="AY225" s="22" t="s">
        <v>153</v>
      </c>
      <c r="BE225" s="230">
        <f>IF(N225="základní",J225,0)</f>
        <v>0</v>
      </c>
      <c r="BF225" s="230">
        <f>IF(N225="snížená",J225,0)</f>
        <v>0</v>
      </c>
      <c r="BG225" s="230">
        <f>IF(N225="zákl. přenesená",J225,0)</f>
        <v>0</v>
      </c>
      <c r="BH225" s="230">
        <f>IF(N225="sníž. přenesená",J225,0)</f>
        <v>0</v>
      </c>
      <c r="BI225" s="230">
        <f>IF(N225="nulová",J225,0)</f>
        <v>0</v>
      </c>
      <c r="BJ225" s="22" t="s">
        <v>81</v>
      </c>
      <c r="BK225" s="230">
        <f>ROUND(I225*H225,2)</f>
        <v>0</v>
      </c>
      <c r="BL225" s="22" t="s">
        <v>160</v>
      </c>
      <c r="BM225" s="22" t="s">
        <v>771</v>
      </c>
    </row>
    <row r="226" s="1" customFormat="1">
      <c r="B226" s="44"/>
      <c r="C226" s="72"/>
      <c r="D226" s="231" t="s">
        <v>162</v>
      </c>
      <c r="E226" s="72"/>
      <c r="F226" s="232" t="s">
        <v>463</v>
      </c>
      <c r="G226" s="72"/>
      <c r="H226" s="72"/>
      <c r="I226" s="189"/>
      <c r="J226" s="72"/>
      <c r="K226" s="72"/>
      <c r="L226" s="70"/>
      <c r="M226" s="233"/>
      <c r="N226" s="45"/>
      <c r="O226" s="45"/>
      <c r="P226" s="45"/>
      <c r="Q226" s="45"/>
      <c r="R226" s="45"/>
      <c r="S226" s="45"/>
      <c r="T226" s="93"/>
      <c r="AT226" s="22" t="s">
        <v>162</v>
      </c>
      <c r="AU226" s="22" t="s">
        <v>83</v>
      </c>
    </row>
    <row r="227" s="1" customFormat="1" ht="38.25" customHeight="1">
      <c r="B227" s="44"/>
      <c r="C227" s="219" t="s">
        <v>440</v>
      </c>
      <c r="D227" s="219" t="s">
        <v>155</v>
      </c>
      <c r="E227" s="220" t="s">
        <v>465</v>
      </c>
      <c r="F227" s="221" t="s">
        <v>466</v>
      </c>
      <c r="G227" s="222" t="s">
        <v>256</v>
      </c>
      <c r="H227" s="223">
        <v>47.189999999999998</v>
      </c>
      <c r="I227" s="224"/>
      <c r="J227" s="225">
        <f>ROUND(I227*H227,2)</f>
        <v>0</v>
      </c>
      <c r="K227" s="221" t="s">
        <v>159</v>
      </c>
      <c r="L227" s="70"/>
      <c r="M227" s="226" t="s">
        <v>21</v>
      </c>
      <c r="N227" s="227" t="s">
        <v>44</v>
      </c>
      <c r="O227" s="45"/>
      <c r="P227" s="228">
        <f>O227*H227</f>
        <v>0</v>
      </c>
      <c r="Q227" s="228">
        <v>0.00034000000000000002</v>
      </c>
      <c r="R227" s="228">
        <f>Q227*H227</f>
        <v>0.016044599999999999</v>
      </c>
      <c r="S227" s="228">
        <v>0</v>
      </c>
      <c r="T227" s="229">
        <f>S227*H227</f>
        <v>0</v>
      </c>
      <c r="AR227" s="22" t="s">
        <v>160</v>
      </c>
      <c r="AT227" s="22" t="s">
        <v>155</v>
      </c>
      <c r="AU227" s="22" t="s">
        <v>83</v>
      </c>
      <c r="AY227" s="22" t="s">
        <v>153</v>
      </c>
      <c r="BE227" s="230">
        <f>IF(N227="základní",J227,0)</f>
        <v>0</v>
      </c>
      <c r="BF227" s="230">
        <f>IF(N227="snížená",J227,0)</f>
        <v>0</v>
      </c>
      <c r="BG227" s="230">
        <f>IF(N227="zákl. přenesená",J227,0)</f>
        <v>0</v>
      </c>
      <c r="BH227" s="230">
        <f>IF(N227="sníž. přenesená",J227,0)</f>
        <v>0</v>
      </c>
      <c r="BI227" s="230">
        <f>IF(N227="nulová",J227,0)</f>
        <v>0</v>
      </c>
      <c r="BJ227" s="22" t="s">
        <v>81</v>
      </c>
      <c r="BK227" s="230">
        <f>ROUND(I227*H227,2)</f>
        <v>0</v>
      </c>
      <c r="BL227" s="22" t="s">
        <v>160</v>
      </c>
      <c r="BM227" s="22" t="s">
        <v>772</v>
      </c>
    </row>
    <row r="228" s="1" customFormat="1">
      <c r="B228" s="44"/>
      <c r="C228" s="72"/>
      <c r="D228" s="231" t="s">
        <v>162</v>
      </c>
      <c r="E228" s="72"/>
      <c r="F228" s="232" t="s">
        <v>463</v>
      </c>
      <c r="G228" s="72"/>
      <c r="H228" s="72"/>
      <c r="I228" s="189"/>
      <c r="J228" s="72"/>
      <c r="K228" s="72"/>
      <c r="L228" s="70"/>
      <c r="M228" s="233"/>
      <c r="N228" s="45"/>
      <c r="O228" s="45"/>
      <c r="P228" s="45"/>
      <c r="Q228" s="45"/>
      <c r="R228" s="45"/>
      <c r="S228" s="45"/>
      <c r="T228" s="93"/>
      <c r="AT228" s="22" t="s">
        <v>162</v>
      </c>
      <c r="AU228" s="22" t="s">
        <v>83</v>
      </c>
    </row>
    <row r="229" s="1" customFormat="1" ht="25.5" customHeight="1">
      <c r="B229" s="44"/>
      <c r="C229" s="219" t="s">
        <v>445</v>
      </c>
      <c r="D229" s="219" t="s">
        <v>155</v>
      </c>
      <c r="E229" s="220" t="s">
        <v>470</v>
      </c>
      <c r="F229" s="221" t="s">
        <v>471</v>
      </c>
      <c r="G229" s="222" t="s">
        <v>256</v>
      </c>
      <c r="H229" s="223">
        <v>77</v>
      </c>
      <c r="I229" s="224"/>
      <c r="J229" s="225">
        <f>ROUND(I229*H229,2)</f>
        <v>0</v>
      </c>
      <c r="K229" s="221" t="s">
        <v>159</v>
      </c>
      <c r="L229" s="70"/>
      <c r="M229" s="226" t="s">
        <v>21</v>
      </c>
      <c r="N229" s="227" t="s">
        <v>44</v>
      </c>
      <c r="O229" s="45"/>
      <c r="P229" s="228">
        <f>O229*H229</f>
        <v>0</v>
      </c>
      <c r="Q229" s="228">
        <v>0.88534999999999997</v>
      </c>
      <c r="R229" s="228">
        <f>Q229*H229</f>
        <v>68.171949999999995</v>
      </c>
      <c r="S229" s="228">
        <v>0</v>
      </c>
      <c r="T229" s="229">
        <f>S229*H229</f>
        <v>0</v>
      </c>
      <c r="AR229" s="22" t="s">
        <v>160</v>
      </c>
      <c r="AT229" s="22" t="s">
        <v>155</v>
      </c>
      <c r="AU229" s="22" t="s">
        <v>83</v>
      </c>
      <c r="AY229" s="22" t="s">
        <v>153</v>
      </c>
      <c r="BE229" s="230">
        <f>IF(N229="základní",J229,0)</f>
        <v>0</v>
      </c>
      <c r="BF229" s="230">
        <f>IF(N229="snížená",J229,0)</f>
        <v>0</v>
      </c>
      <c r="BG229" s="230">
        <f>IF(N229="zákl. přenesená",J229,0)</f>
        <v>0</v>
      </c>
      <c r="BH229" s="230">
        <f>IF(N229="sníž. přenesená",J229,0)</f>
        <v>0</v>
      </c>
      <c r="BI229" s="230">
        <f>IF(N229="nulová",J229,0)</f>
        <v>0</v>
      </c>
      <c r="BJ229" s="22" t="s">
        <v>81</v>
      </c>
      <c r="BK229" s="230">
        <f>ROUND(I229*H229,2)</f>
        <v>0</v>
      </c>
      <c r="BL229" s="22" t="s">
        <v>160</v>
      </c>
      <c r="BM229" s="22" t="s">
        <v>773</v>
      </c>
    </row>
    <row r="230" s="1" customFormat="1">
      <c r="B230" s="44"/>
      <c r="C230" s="72"/>
      <c r="D230" s="231" t="s">
        <v>162</v>
      </c>
      <c r="E230" s="72"/>
      <c r="F230" s="232" t="s">
        <v>473</v>
      </c>
      <c r="G230" s="72"/>
      <c r="H230" s="72"/>
      <c r="I230" s="189"/>
      <c r="J230" s="72"/>
      <c r="K230" s="72"/>
      <c r="L230" s="70"/>
      <c r="M230" s="233"/>
      <c r="N230" s="45"/>
      <c r="O230" s="45"/>
      <c r="P230" s="45"/>
      <c r="Q230" s="45"/>
      <c r="R230" s="45"/>
      <c r="S230" s="45"/>
      <c r="T230" s="93"/>
      <c r="AT230" s="22" t="s">
        <v>162</v>
      </c>
      <c r="AU230" s="22" t="s">
        <v>83</v>
      </c>
    </row>
    <row r="231" s="1" customFormat="1" ht="16.5" customHeight="1">
      <c r="B231" s="44"/>
      <c r="C231" s="256" t="s">
        <v>449</v>
      </c>
      <c r="D231" s="256" t="s">
        <v>230</v>
      </c>
      <c r="E231" s="257" t="s">
        <v>475</v>
      </c>
      <c r="F231" s="258" t="s">
        <v>476</v>
      </c>
      <c r="G231" s="259" t="s">
        <v>170</v>
      </c>
      <c r="H231" s="260">
        <v>77</v>
      </c>
      <c r="I231" s="261"/>
      <c r="J231" s="262">
        <f>ROUND(I231*H231,2)</f>
        <v>0</v>
      </c>
      <c r="K231" s="258" t="s">
        <v>159</v>
      </c>
      <c r="L231" s="263"/>
      <c r="M231" s="264" t="s">
        <v>21</v>
      </c>
      <c r="N231" s="265" t="s">
        <v>44</v>
      </c>
      <c r="O231" s="45"/>
      <c r="P231" s="228">
        <f>O231*H231</f>
        <v>0</v>
      </c>
      <c r="Q231" s="228">
        <v>0.48999999999999999</v>
      </c>
      <c r="R231" s="228">
        <f>Q231*H231</f>
        <v>37.729999999999997</v>
      </c>
      <c r="S231" s="228">
        <v>0</v>
      </c>
      <c r="T231" s="229">
        <f>S231*H231</f>
        <v>0</v>
      </c>
      <c r="AR231" s="22" t="s">
        <v>196</v>
      </c>
      <c r="AT231" s="22" t="s">
        <v>230</v>
      </c>
      <c r="AU231" s="22" t="s">
        <v>83</v>
      </c>
      <c r="AY231" s="22" t="s">
        <v>153</v>
      </c>
      <c r="BE231" s="230">
        <f>IF(N231="základní",J231,0)</f>
        <v>0</v>
      </c>
      <c r="BF231" s="230">
        <f>IF(N231="snížená",J231,0)</f>
        <v>0</v>
      </c>
      <c r="BG231" s="230">
        <f>IF(N231="zákl. přenesená",J231,0)</f>
        <v>0</v>
      </c>
      <c r="BH231" s="230">
        <f>IF(N231="sníž. přenesená",J231,0)</f>
        <v>0</v>
      </c>
      <c r="BI231" s="230">
        <f>IF(N231="nulová",J231,0)</f>
        <v>0</v>
      </c>
      <c r="BJ231" s="22" t="s">
        <v>81</v>
      </c>
      <c r="BK231" s="230">
        <f>ROUND(I231*H231,2)</f>
        <v>0</v>
      </c>
      <c r="BL231" s="22" t="s">
        <v>160</v>
      </c>
      <c r="BM231" s="22" t="s">
        <v>774</v>
      </c>
    </row>
    <row r="232" s="1" customFormat="1">
      <c r="B232" s="44"/>
      <c r="C232" s="72"/>
      <c r="D232" s="231" t="s">
        <v>162</v>
      </c>
      <c r="E232" s="72"/>
      <c r="F232" s="232" t="s">
        <v>478</v>
      </c>
      <c r="G232" s="72"/>
      <c r="H232" s="72"/>
      <c r="I232" s="189"/>
      <c r="J232" s="72"/>
      <c r="K232" s="72"/>
      <c r="L232" s="70"/>
      <c r="M232" s="233"/>
      <c r="N232" s="45"/>
      <c r="O232" s="45"/>
      <c r="P232" s="45"/>
      <c r="Q232" s="45"/>
      <c r="R232" s="45"/>
      <c r="S232" s="45"/>
      <c r="T232" s="93"/>
      <c r="AT232" s="22" t="s">
        <v>162</v>
      </c>
      <c r="AU232" s="22" t="s">
        <v>83</v>
      </c>
    </row>
    <row r="233" s="1" customFormat="1" ht="25.5" customHeight="1">
      <c r="B233" s="44"/>
      <c r="C233" s="219" t="s">
        <v>453</v>
      </c>
      <c r="D233" s="219" t="s">
        <v>155</v>
      </c>
      <c r="E233" s="220" t="s">
        <v>494</v>
      </c>
      <c r="F233" s="221" t="s">
        <v>495</v>
      </c>
      <c r="G233" s="222" t="s">
        <v>256</v>
      </c>
      <c r="H233" s="223">
        <v>51.609999999999999</v>
      </c>
      <c r="I233" s="224"/>
      <c r="J233" s="225">
        <f>ROUND(I233*H233,2)</f>
        <v>0</v>
      </c>
      <c r="K233" s="221" t="s">
        <v>159</v>
      </c>
      <c r="L233" s="70"/>
      <c r="M233" s="226" t="s">
        <v>21</v>
      </c>
      <c r="N233" s="227" t="s">
        <v>44</v>
      </c>
      <c r="O233" s="45"/>
      <c r="P233" s="228">
        <f>O233*H233</f>
        <v>0</v>
      </c>
      <c r="Q233" s="228">
        <v>2.0000000000000002E-05</v>
      </c>
      <c r="R233" s="228">
        <f>Q233*H233</f>
        <v>0.0010322</v>
      </c>
      <c r="S233" s="228">
        <v>0</v>
      </c>
      <c r="T233" s="229">
        <f>S233*H233</f>
        <v>0</v>
      </c>
      <c r="AR233" s="22" t="s">
        <v>160</v>
      </c>
      <c r="AT233" s="22" t="s">
        <v>155</v>
      </c>
      <c r="AU233" s="22" t="s">
        <v>83</v>
      </c>
      <c r="AY233" s="22" t="s">
        <v>153</v>
      </c>
      <c r="BE233" s="230">
        <f>IF(N233="základní",J233,0)</f>
        <v>0</v>
      </c>
      <c r="BF233" s="230">
        <f>IF(N233="snížená",J233,0)</f>
        <v>0</v>
      </c>
      <c r="BG233" s="230">
        <f>IF(N233="zákl. přenesená",J233,0)</f>
        <v>0</v>
      </c>
      <c r="BH233" s="230">
        <f>IF(N233="sníž. přenesená",J233,0)</f>
        <v>0</v>
      </c>
      <c r="BI233" s="230">
        <f>IF(N233="nulová",J233,0)</f>
        <v>0</v>
      </c>
      <c r="BJ233" s="22" t="s">
        <v>81</v>
      </c>
      <c r="BK233" s="230">
        <f>ROUND(I233*H233,2)</f>
        <v>0</v>
      </c>
      <c r="BL233" s="22" t="s">
        <v>160</v>
      </c>
      <c r="BM233" s="22" t="s">
        <v>775</v>
      </c>
    </row>
    <row r="234" s="1" customFormat="1" ht="63.75" customHeight="1">
      <c r="B234" s="44"/>
      <c r="C234" s="219" t="s">
        <v>459</v>
      </c>
      <c r="D234" s="219" t="s">
        <v>155</v>
      </c>
      <c r="E234" s="220" t="s">
        <v>776</v>
      </c>
      <c r="F234" s="221" t="s">
        <v>777</v>
      </c>
      <c r="G234" s="222" t="s">
        <v>256</v>
      </c>
      <c r="H234" s="223">
        <v>389.87</v>
      </c>
      <c r="I234" s="224"/>
      <c r="J234" s="225">
        <f>ROUND(I234*H234,2)</f>
        <v>0</v>
      </c>
      <c r="K234" s="221" t="s">
        <v>159</v>
      </c>
      <c r="L234" s="70"/>
      <c r="M234" s="226" t="s">
        <v>21</v>
      </c>
      <c r="N234" s="227" t="s">
        <v>44</v>
      </c>
      <c r="O234" s="45"/>
      <c r="P234" s="228">
        <f>O234*H234</f>
        <v>0</v>
      </c>
      <c r="Q234" s="228">
        <v>0</v>
      </c>
      <c r="R234" s="228">
        <f>Q234*H234</f>
        <v>0</v>
      </c>
      <c r="S234" s="228">
        <v>0.097000000000000003</v>
      </c>
      <c r="T234" s="229">
        <f>S234*H234</f>
        <v>37.817390000000003</v>
      </c>
      <c r="AR234" s="22" t="s">
        <v>160</v>
      </c>
      <c r="AT234" s="22" t="s">
        <v>155</v>
      </c>
      <c r="AU234" s="22" t="s">
        <v>83</v>
      </c>
      <c r="AY234" s="22" t="s">
        <v>153</v>
      </c>
      <c r="BE234" s="230">
        <f>IF(N234="základní",J234,0)</f>
        <v>0</v>
      </c>
      <c r="BF234" s="230">
        <f>IF(N234="snížená",J234,0)</f>
        <v>0</v>
      </c>
      <c r="BG234" s="230">
        <f>IF(N234="zákl. přenesená",J234,0)</f>
        <v>0</v>
      </c>
      <c r="BH234" s="230">
        <f>IF(N234="sníž. přenesená",J234,0)</f>
        <v>0</v>
      </c>
      <c r="BI234" s="230">
        <f>IF(N234="nulová",J234,0)</f>
        <v>0</v>
      </c>
      <c r="BJ234" s="22" t="s">
        <v>81</v>
      </c>
      <c r="BK234" s="230">
        <f>ROUND(I234*H234,2)</f>
        <v>0</v>
      </c>
      <c r="BL234" s="22" t="s">
        <v>160</v>
      </c>
      <c r="BM234" s="22" t="s">
        <v>778</v>
      </c>
    </row>
    <row r="235" s="1" customFormat="1">
      <c r="B235" s="44"/>
      <c r="C235" s="72"/>
      <c r="D235" s="231" t="s">
        <v>162</v>
      </c>
      <c r="E235" s="72"/>
      <c r="F235" s="232" t="s">
        <v>779</v>
      </c>
      <c r="G235" s="72"/>
      <c r="H235" s="72"/>
      <c r="I235" s="189"/>
      <c r="J235" s="72"/>
      <c r="K235" s="72"/>
      <c r="L235" s="70"/>
      <c r="M235" s="233"/>
      <c r="N235" s="45"/>
      <c r="O235" s="45"/>
      <c r="P235" s="45"/>
      <c r="Q235" s="45"/>
      <c r="R235" s="45"/>
      <c r="S235" s="45"/>
      <c r="T235" s="93"/>
      <c r="AT235" s="22" t="s">
        <v>162</v>
      </c>
      <c r="AU235" s="22" t="s">
        <v>83</v>
      </c>
    </row>
    <row r="236" s="11" customFormat="1">
      <c r="B236" s="234"/>
      <c r="C236" s="235"/>
      <c r="D236" s="231" t="s">
        <v>181</v>
      </c>
      <c r="E236" s="236" t="s">
        <v>21</v>
      </c>
      <c r="F236" s="237" t="s">
        <v>780</v>
      </c>
      <c r="G236" s="235"/>
      <c r="H236" s="238">
        <v>389.87</v>
      </c>
      <c r="I236" s="239"/>
      <c r="J236" s="235"/>
      <c r="K236" s="235"/>
      <c r="L236" s="240"/>
      <c r="M236" s="241"/>
      <c r="N236" s="242"/>
      <c r="O236" s="242"/>
      <c r="P236" s="242"/>
      <c r="Q236" s="242"/>
      <c r="R236" s="242"/>
      <c r="S236" s="242"/>
      <c r="T236" s="243"/>
      <c r="AT236" s="244" t="s">
        <v>181</v>
      </c>
      <c r="AU236" s="244" t="s">
        <v>83</v>
      </c>
      <c r="AV236" s="11" t="s">
        <v>83</v>
      </c>
      <c r="AW236" s="11" t="s">
        <v>37</v>
      </c>
      <c r="AX236" s="11" t="s">
        <v>73</v>
      </c>
      <c r="AY236" s="244" t="s">
        <v>153</v>
      </c>
    </row>
    <row r="237" s="12" customFormat="1">
      <c r="B237" s="245"/>
      <c r="C237" s="246"/>
      <c r="D237" s="231" t="s">
        <v>181</v>
      </c>
      <c r="E237" s="247" t="s">
        <v>21</v>
      </c>
      <c r="F237" s="248" t="s">
        <v>183</v>
      </c>
      <c r="G237" s="246"/>
      <c r="H237" s="249">
        <v>389.87</v>
      </c>
      <c r="I237" s="250"/>
      <c r="J237" s="246"/>
      <c r="K237" s="246"/>
      <c r="L237" s="251"/>
      <c r="M237" s="252"/>
      <c r="N237" s="253"/>
      <c r="O237" s="253"/>
      <c r="P237" s="253"/>
      <c r="Q237" s="253"/>
      <c r="R237" s="253"/>
      <c r="S237" s="253"/>
      <c r="T237" s="254"/>
      <c r="AT237" s="255" t="s">
        <v>181</v>
      </c>
      <c r="AU237" s="255" t="s">
        <v>83</v>
      </c>
      <c r="AV237" s="12" t="s">
        <v>160</v>
      </c>
      <c r="AW237" s="12" t="s">
        <v>37</v>
      </c>
      <c r="AX237" s="12" t="s">
        <v>81</v>
      </c>
      <c r="AY237" s="255" t="s">
        <v>153</v>
      </c>
    </row>
    <row r="238" s="1" customFormat="1" ht="51" customHeight="1">
      <c r="B238" s="44"/>
      <c r="C238" s="219" t="s">
        <v>464</v>
      </c>
      <c r="D238" s="219" t="s">
        <v>155</v>
      </c>
      <c r="E238" s="220" t="s">
        <v>781</v>
      </c>
      <c r="F238" s="221" t="s">
        <v>782</v>
      </c>
      <c r="G238" s="222" t="s">
        <v>158</v>
      </c>
      <c r="H238" s="223">
        <v>194.935</v>
      </c>
      <c r="I238" s="224"/>
      <c r="J238" s="225">
        <f>ROUND(I238*H238,2)</f>
        <v>0</v>
      </c>
      <c r="K238" s="221" t="s">
        <v>159</v>
      </c>
      <c r="L238" s="70"/>
      <c r="M238" s="226" t="s">
        <v>21</v>
      </c>
      <c r="N238" s="227" t="s">
        <v>44</v>
      </c>
      <c r="O238" s="45"/>
      <c r="P238" s="228">
        <f>O238*H238</f>
        <v>0</v>
      </c>
      <c r="Q238" s="228">
        <v>0</v>
      </c>
      <c r="R238" s="228">
        <f>Q238*H238</f>
        <v>0</v>
      </c>
      <c r="S238" s="228">
        <v>0.252</v>
      </c>
      <c r="T238" s="229">
        <f>S238*H238</f>
        <v>49.123620000000003</v>
      </c>
      <c r="AR238" s="22" t="s">
        <v>160</v>
      </c>
      <c r="AT238" s="22" t="s">
        <v>155</v>
      </c>
      <c r="AU238" s="22" t="s">
        <v>83</v>
      </c>
      <c r="AY238" s="22" t="s">
        <v>153</v>
      </c>
      <c r="BE238" s="230">
        <f>IF(N238="základní",J238,0)</f>
        <v>0</v>
      </c>
      <c r="BF238" s="230">
        <f>IF(N238="snížená",J238,0)</f>
        <v>0</v>
      </c>
      <c r="BG238" s="230">
        <f>IF(N238="zákl. přenesená",J238,0)</f>
        <v>0</v>
      </c>
      <c r="BH238" s="230">
        <f>IF(N238="sníž. přenesená",J238,0)</f>
        <v>0</v>
      </c>
      <c r="BI238" s="230">
        <f>IF(N238="nulová",J238,0)</f>
        <v>0</v>
      </c>
      <c r="BJ238" s="22" t="s">
        <v>81</v>
      </c>
      <c r="BK238" s="230">
        <f>ROUND(I238*H238,2)</f>
        <v>0</v>
      </c>
      <c r="BL238" s="22" t="s">
        <v>160</v>
      </c>
      <c r="BM238" s="22" t="s">
        <v>783</v>
      </c>
    </row>
    <row r="239" s="1" customFormat="1">
      <c r="B239" s="44"/>
      <c r="C239" s="72"/>
      <c r="D239" s="231" t="s">
        <v>162</v>
      </c>
      <c r="E239" s="72"/>
      <c r="F239" s="232" t="s">
        <v>784</v>
      </c>
      <c r="G239" s="72"/>
      <c r="H239" s="72"/>
      <c r="I239" s="189"/>
      <c r="J239" s="72"/>
      <c r="K239" s="72"/>
      <c r="L239" s="70"/>
      <c r="M239" s="233"/>
      <c r="N239" s="45"/>
      <c r="O239" s="45"/>
      <c r="P239" s="45"/>
      <c r="Q239" s="45"/>
      <c r="R239" s="45"/>
      <c r="S239" s="45"/>
      <c r="T239" s="93"/>
      <c r="AT239" s="22" t="s">
        <v>162</v>
      </c>
      <c r="AU239" s="22" t="s">
        <v>83</v>
      </c>
    </row>
    <row r="240" s="11" customFormat="1">
      <c r="B240" s="234"/>
      <c r="C240" s="235"/>
      <c r="D240" s="231" t="s">
        <v>181</v>
      </c>
      <c r="E240" s="236" t="s">
        <v>21</v>
      </c>
      <c r="F240" s="237" t="s">
        <v>785</v>
      </c>
      <c r="G240" s="235"/>
      <c r="H240" s="238">
        <v>194.935</v>
      </c>
      <c r="I240" s="239"/>
      <c r="J240" s="235"/>
      <c r="K240" s="235"/>
      <c r="L240" s="240"/>
      <c r="M240" s="241"/>
      <c r="N240" s="242"/>
      <c r="O240" s="242"/>
      <c r="P240" s="242"/>
      <c r="Q240" s="242"/>
      <c r="R240" s="242"/>
      <c r="S240" s="242"/>
      <c r="T240" s="243"/>
      <c r="AT240" s="244" t="s">
        <v>181</v>
      </c>
      <c r="AU240" s="244" t="s">
        <v>83</v>
      </c>
      <c r="AV240" s="11" t="s">
        <v>83</v>
      </c>
      <c r="AW240" s="11" t="s">
        <v>37</v>
      </c>
      <c r="AX240" s="11" t="s">
        <v>73</v>
      </c>
      <c r="AY240" s="244" t="s">
        <v>153</v>
      </c>
    </row>
    <row r="241" s="12" customFormat="1">
      <c r="B241" s="245"/>
      <c r="C241" s="246"/>
      <c r="D241" s="231" t="s">
        <v>181</v>
      </c>
      <c r="E241" s="247" t="s">
        <v>21</v>
      </c>
      <c r="F241" s="248" t="s">
        <v>183</v>
      </c>
      <c r="G241" s="246"/>
      <c r="H241" s="249">
        <v>194.935</v>
      </c>
      <c r="I241" s="250"/>
      <c r="J241" s="246"/>
      <c r="K241" s="246"/>
      <c r="L241" s="251"/>
      <c r="M241" s="252"/>
      <c r="N241" s="253"/>
      <c r="O241" s="253"/>
      <c r="P241" s="253"/>
      <c r="Q241" s="253"/>
      <c r="R241" s="253"/>
      <c r="S241" s="253"/>
      <c r="T241" s="254"/>
      <c r="AT241" s="255" t="s">
        <v>181</v>
      </c>
      <c r="AU241" s="255" t="s">
        <v>83</v>
      </c>
      <c r="AV241" s="12" t="s">
        <v>160</v>
      </c>
      <c r="AW241" s="12" t="s">
        <v>37</v>
      </c>
      <c r="AX241" s="12" t="s">
        <v>81</v>
      </c>
      <c r="AY241" s="255" t="s">
        <v>153</v>
      </c>
    </row>
    <row r="242" s="1" customFormat="1" ht="38.25" customHeight="1">
      <c r="B242" s="44"/>
      <c r="C242" s="219" t="s">
        <v>469</v>
      </c>
      <c r="D242" s="219" t="s">
        <v>155</v>
      </c>
      <c r="E242" s="220" t="s">
        <v>503</v>
      </c>
      <c r="F242" s="221" t="s">
        <v>504</v>
      </c>
      <c r="G242" s="222" t="s">
        <v>256</v>
      </c>
      <c r="H242" s="223">
        <v>66.650000000000006</v>
      </c>
      <c r="I242" s="224"/>
      <c r="J242" s="225">
        <f>ROUND(I242*H242,2)</f>
        <v>0</v>
      </c>
      <c r="K242" s="221" t="s">
        <v>159</v>
      </c>
      <c r="L242" s="70"/>
      <c r="M242" s="226" t="s">
        <v>21</v>
      </c>
      <c r="N242" s="227" t="s">
        <v>44</v>
      </c>
      <c r="O242" s="45"/>
      <c r="P242" s="228">
        <f>O242*H242</f>
        <v>0</v>
      </c>
      <c r="Q242" s="228">
        <v>0</v>
      </c>
      <c r="R242" s="228">
        <f>Q242*H242</f>
        <v>0</v>
      </c>
      <c r="S242" s="228">
        <v>2.0550000000000002</v>
      </c>
      <c r="T242" s="229">
        <f>S242*H242</f>
        <v>136.96575000000001</v>
      </c>
      <c r="AR242" s="22" t="s">
        <v>160</v>
      </c>
      <c r="AT242" s="22" t="s">
        <v>155</v>
      </c>
      <c r="AU242" s="22" t="s">
        <v>83</v>
      </c>
      <c r="AY242" s="22" t="s">
        <v>153</v>
      </c>
      <c r="BE242" s="230">
        <f>IF(N242="základní",J242,0)</f>
        <v>0</v>
      </c>
      <c r="BF242" s="230">
        <f>IF(N242="snížená",J242,0)</f>
        <v>0</v>
      </c>
      <c r="BG242" s="230">
        <f>IF(N242="zákl. přenesená",J242,0)</f>
        <v>0</v>
      </c>
      <c r="BH242" s="230">
        <f>IF(N242="sníž. přenesená",J242,0)</f>
        <v>0</v>
      </c>
      <c r="BI242" s="230">
        <f>IF(N242="nulová",J242,0)</f>
        <v>0</v>
      </c>
      <c r="BJ242" s="22" t="s">
        <v>81</v>
      </c>
      <c r="BK242" s="230">
        <f>ROUND(I242*H242,2)</f>
        <v>0</v>
      </c>
      <c r="BL242" s="22" t="s">
        <v>160</v>
      </c>
      <c r="BM242" s="22" t="s">
        <v>786</v>
      </c>
    </row>
    <row r="243" s="1" customFormat="1">
      <c r="B243" s="44"/>
      <c r="C243" s="72"/>
      <c r="D243" s="231" t="s">
        <v>162</v>
      </c>
      <c r="E243" s="72"/>
      <c r="F243" s="232" t="s">
        <v>787</v>
      </c>
      <c r="G243" s="72"/>
      <c r="H243" s="72"/>
      <c r="I243" s="189"/>
      <c r="J243" s="72"/>
      <c r="K243" s="72"/>
      <c r="L243" s="70"/>
      <c r="M243" s="233"/>
      <c r="N243" s="45"/>
      <c r="O243" s="45"/>
      <c r="P243" s="45"/>
      <c r="Q243" s="45"/>
      <c r="R243" s="45"/>
      <c r="S243" s="45"/>
      <c r="T243" s="93"/>
      <c r="AT243" s="22" t="s">
        <v>162</v>
      </c>
      <c r="AU243" s="22" t="s">
        <v>83</v>
      </c>
    </row>
    <row r="244" s="1" customFormat="1" ht="51" customHeight="1">
      <c r="B244" s="44"/>
      <c r="C244" s="219" t="s">
        <v>474</v>
      </c>
      <c r="D244" s="219" t="s">
        <v>155</v>
      </c>
      <c r="E244" s="220" t="s">
        <v>788</v>
      </c>
      <c r="F244" s="221" t="s">
        <v>789</v>
      </c>
      <c r="G244" s="222" t="s">
        <v>256</v>
      </c>
      <c r="H244" s="223">
        <v>14.25</v>
      </c>
      <c r="I244" s="224"/>
      <c r="J244" s="225">
        <f>ROUND(I244*H244,2)</f>
        <v>0</v>
      </c>
      <c r="K244" s="221" t="s">
        <v>159</v>
      </c>
      <c r="L244" s="70"/>
      <c r="M244" s="226" t="s">
        <v>21</v>
      </c>
      <c r="N244" s="227" t="s">
        <v>44</v>
      </c>
      <c r="O244" s="45"/>
      <c r="P244" s="228">
        <f>O244*H244</f>
        <v>0</v>
      </c>
      <c r="Q244" s="228">
        <v>0</v>
      </c>
      <c r="R244" s="228">
        <f>Q244*H244</f>
        <v>0</v>
      </c>
      <c r="S244" s="228">
        <v>2.1000000000000001</v>
      </c>
      <c r="T244" s="229">
        <f>S244*H244</f>
        <v>29.925000000000001</v>
      </c>
      <c r="AR244" s="22" t="s">
        <v>160</v>
      </c>
      <c r="AT244" s="22" t="s">
        <v>155</v>
      </c>
      <c r="AU244" s="22" t="s">
        <v>83</v>
      </c>
      <c r="AY244" s="22" t="s">
        <v>153</v>
      </c>
      <c r="BE244" s="230">
        <f>IF(N244="základní",J244,0)</f>
        <v>0</v>
      </c>
      <c r="BF244" s="230">
        <f>IF(N244="snížená",J244,0)</f>
        <v>0</v>
      </c>
      <c r="BG244" s="230">
        <f>IF(N244="zákl. přenesená",J244,0)</f>
        <v>0</v>
      </c>
      <c r="BH244" s="230">
        <f>IF(N244="sníž. přenesená",J244,0)</f>
        <v>0</v>
      </c>
      <c r="BI244" s="230">
        <f>IF(N244="nulová",J244,0)</f>
        <v>0</v>
      </c>
      <c r="BJ244" s="22" t="s">
        <v>81</v>
      </c>
      <c r="BK244" s="230">
        <f>ROUND(I244*H244,2)</f>
        <v>0</v>
      </c>
      <c r="BL244" s="22" t="s">
        <v>160</v>
      </c>
      <c r="BM244" s="22" t="s">
        <v>790</v>
      </c>
    </row>
    <row r="245" s="1" customFormat="1">
      <c r="B245" s="44"/>
      <c r="C245" s="72"/>
      <c r="D245" s="231" t="s">
        <v>162</v>
      </c>
      <c r="E245" s="72"/>
      <c r="F245" s="232" t="s">
        <v>791</v>
      </c>
      <c r="G245" s="72"/>
      <c r="H245" s="72"/>
      <c r="I245" s="189"/>
      <c r="J245" s="72"/>
      <c r="K245" s="72"/>
      <c r="L245" s="70"/>
      <c r="M245" s="233"/>
      <c r="N245" s="45"/>
      <c r="O245" s="45"/>
      <c r="P245" s="45"/>
      <c r="Q245" s="45"/>
      <c r="R245" s="45"/>
      <c r="S245" s="45"/>
      <c r="T245" s="93"/>
      <c r="AT245" s="22" t="s">
        <v>162</v>
      </c>
      <c r="AU245" s="22" t="s">
        <v>83</v>
      </c>
    </row>
    <row r="246" s="1" customFormat="1" ht="38.25" customHeight="1">
      <c r="B246" s="44"/>
      <c r="C246" s="219" t="s">
        <v>479</v>
      </c>
      <c r="D246" s="219" t="s">
        <v>155</v>
      </c>
      <c r="E246" s="220" t="s">
        <v>508</v>
      </c>
      <c r="F246" s="221" t="s">
        <v>509</v>
      </c>
      <c r="G246" s="222" t="s">
        <v>170</v>
      </c>
      <c r="H246" s="223">
        <v>12</v>
      </c>
      <c r="I246" s="224"/>
      <c r="J246" s="225">
        <f>ROUND(I246*H246,2)</f>
        <v>0</v>
      </c>
      <c r="K246" s="221" t="s">
        <v>159</v>
      </c>
      <c r="L246" s="70"/>
      <c r="M246" s="226" t="s">
        <v>21</v>
      </c>
      <c r="N246" s="227" t="s">
        <v>44</v>
      </c>
      <c r="O246" s="45"/>
      <c r="P246" s="228">
        <f>O246*H246</f>
        <v>0</v>
      </c>
      <c r="Q246" s="228">
        <v>0</v>
      </c>
      <c r="R246" s="228">
        <f>Q246*H246</f>
        <v>0</v>
      </c>
      <c r="S246" s="228">
        <v>0.085000000000000006</v>
      </c>
      <c r="T246" s="229">
        <f>S246*H246</f>
        <v>1.02</v>
      </c>
      <c r="AR246" s="22" t="s">
        <v>160</v>
      </c>
      <c r="AT246" s="22" t="s">
        <v>155</v>
      </c>
      <c r="AU246" s="22" t="s">
        <v>83</v>
      </c>
      <c r="AY246" s="22" t="s">
        <v>153</v>
      </c>
      <c r="BE246" s="230">
        <f>IF(N246="základní",J246,0)</f>
        <v>0</v>
      </c>
      <c r="BF246" s="230">
        <f>IF(N246="snížená",J246,0)</f>
        <v>0</v>
      </c>
      <c r="BG246" s="230">
        <f>IF(N246="zákl. přenesená",J246,0)</f>
        <v>0</v>
      </c>
      <c r="BH246" s="230">
        <f>IF(N246="sníž. přenesená",J246,0)</f>
        <v>0</v>
      </c>
      <c r="BI246" s="230">
        <f>IF(N246="nulová",J246,0)</f>
        <v>0</v>
      </c>
      <c r="BJ246" s="22" t="s">
        <v>81</v>
      </c>
      <c r="BK246" s="230">
        <f>ROUND(I246*H246,2)</f>
        <v>0</v>
      </c>
      <c r="BL246" s="22" t="s">
        <v>160</v>
      </c>
      <c r="BM246" s="22" t="s">
        <v>792</v>
      </c>
    </row>
    <row r="247" s="1" customFormat="1">
      <c r="B247" s="44"/>
      <c r="C247" s="72"/>
      <c r="D247" s="231" t="s">
        <v>162</v>
      </c>
      <c r="E247" s="72"/>
      <c r="F247" s="232" t="s">
        <v>511</v>
      </c>
      <c r="G247" s="72"/>
      <c r="H247" s="72"/>
      <c r="I247" s="189"/>
      <c r="J247" s="72"/>
      <c r="K247" s="72"/>
      <c r="L247" s="70"/>
      <c r="M247" s="233"/>
      <c r="N247" s="45"/>
      <c r="O247" s="45"/>
      <c r="P247" s="45"/>
      <c r="Q247" s="45"/>
      <c r="R247" s="45"/>
      <c r="S247" s="45"/>
      <c r="T247" s="93"/>
      <c r="AT247" s="22" t="s">
        <v>162</v>
      </c>
      <c r="AU247" s="22" t="s">
        <v>83</v>
      </c>
    </row>
    <row r="248" s="11" customFormat="1">
      <c r="B248" s="234"/>
      <c r="C248" s="235"/>
      <c r="D248" s="231" t="s">
        <v>181</v>
      </c>
      <c r="E248" s="236" t="s">
        <v>21</v>
      </c>
      <c r="F248" s="237" t="s">
        <v>793</v>
      </c>
      <c r="G248" s="235"/>
      <c r="H248" s="238">
        <v>12</v>
      </c>
      <c r="I248" s="239"/>
      <c r="J248" s="235"/>
      <c r="K248" s="235"/>
      <c r="L248" s="240"/>
      <c r="M248" s="241"/>
      <c r="N248" s="242"/>
      <c r="O248" s="242"/>
      <c r="P248" s="242"/>
      <c r="Q248" s="242"/>
      <c r="R248" s="242"/>
      <c r="S248" s="242"/>
      <c r="T248" s="243"/>
      <c r="AT248" s="244" t="s">
        <v>181</v>
      </c>
      <c r="AU248" s="244" t="s">
        <v>83</v>
      </c>
      <c r="AV248" s="11" t="s">
        <v>83</v>
      </c>
      <c r="AW248" s="11" t="s">
        <v>37</v>
      </c>
      <c r="AX248" s="11" t="s">
        <v>81</v>
      </c>
      <c r="AY248" s="244" t="s">
        <v>153</v>
      </c>
    </row>
    <row r="249" s="10" customFormat="1" ht="29.88" customHeight="1">
      <c r="B249" s="203"/>
      <c r="C249" s="204"/>
      <c r="D249" s="205" t="s">
        <v>72</v>
      </c>
      <c r="E249" s="217" t="s">
        <v>512</v>
      </c>
      <c r="F249" s="217" t="s">
        <v>513</v>
      </c>
      <c r="G249" s="204"/>
      <c r="H249" s="204"/>
      <c r="I249" s="207"/>
      <c r="J249" s="218">
        <f>BK249</f>
        <v>0</v>
      </c>
      <c r="K249" s="204"/>
      <c r="L249" s="209"/>
      <c r="M249" s="210"/>
      <c r="N249" s="211"/>
      <c r="O249" s="211"/>
      <c r="P249" s="212">
        <f>SUM(P250:P266)</f>
        <v>0</v>
      </c>
      <c r="Q249" s="211"/>
      <c r="R249" s="212">
        <f>SUM(R250:R266)</f>
        <v>0</v>
      </c>
      <c r="S249" s="211"/>
      <c r="T249" s="213">
        <f>SUM(T250:T266)</f>
        <v>0</v>
      </c>
      <c r="AR249" s="214" t="s">
        <v>81</v>
      </c>
      <c r="AT249" s="215" t="s">
        <v>72</v>
      </c>
      <c r="AU249" s="215" t="s">
        <v>81</v>
      </c>
      <c r="AY249" s="214" t="s">
        <v>153</v>
      </c>
      <c r="BK249" s="216">
        <f>SUM(BK250:BK266)</f>
        <v>0</v>
      </c>
    </row>
    <row r="250" s="1" customFormat="1" ht="25.5" customHeight="1">
      <c r="B250" s="44"/>
      <c r="C250" s="219" t="s">
        <v>486</v>
      </c>
      <c r="D250" s="219" t="s">
        <v>155</v>
      </c>
      <c r="E250" s="220" t="s">
        <v>515</v>
      </c>
      <c r="F250" s="221" t="s">
        <v>516</v>
      </c>
      <c r="G250" s="222" t="s">
        <v>233</v>
      </c>
      <c r="H250" s="223">
        <v>12888.012000000001</v>
      </c>
      <c r="I250" s="224"/>
      <c r="J250" s="225">
        <f>ROUND(I250*H250,2)</f>
        <v>0</v>
      </c>
      <c r="K250" s="221" t="s">
        <v>159</v>
      </c>
      <c r="L250" s="70"/>
      <c r="M250" s="226" t="s">
        <v>21</v>
      </c>
      <c r="N250" s="227" t="s">
        <v>44</v>
      </c>
      <c r="O250" s="45"/>
      <c r="P250" s="228">
        <f>O250*H250</f>
        <v>0</v>
      </c>
      <c r="Q250" s="228">
        <v>0</v>
      </c>
      <c r="R250" s="228">
        <f>Q250*H250</f>
        <v>0</v>
      </c>
      <c r="S250" s="228">
        <v>0</v>
      </c>
      <c r="T250" s="229">
        <f>S250*H250</f>
        <v>0</v>
      </c>
      <c r="AR250" s="22" t="s">
        <v>160</v>
      </c>
      <c r="AT250" s="22" t="s">
        <v>155</v>
      </c>
      <c r="AU250" s="22" t="s">
        <v>83</v>
      </c>
      <c r="AY250" s="22" t="s">
        <v>153</v>
      </c>
      <c r="BE250" s="230">
        <f>IF(N250="základní",J250,0)</f>
        <v>0</v>
      </c>
      <c r="BF250" s="230">
        <f>IF(N250="snížená",J250,0)</f>
        <v>0</v>
      </c>
      <c r="BG250" s="230">
        <f>IF(N250="zákl. přenesená",J250,0)</f>
        <v>0</v>
      </c>
      <c r="BH250" s="230">
        <f>IF(N250="sníž. přenesená",J250,0)</f>
        <v>0</v>
      </c>
      <c r="BI250" s="230">
        <f>IF(N250="nulová",J250,0)</f>
        <v>0</v>
      </c>
      <c r="BJ250" s="22" t="s">
        <v>81</v>
      </c>
      <c r="BK250" s="230">
        <f>ROUND(I250*H250,2)</f>
        <v>0</v>
      </c>
      <c r="BL250" s="22" t="s">
        <v>160</v>
      </c>
      <c r="BM250" s="22" t="s">
        <v>794</v>
      </c>
    </row>
    <row r="251" s="11" customFormat="1">
      <c r="B251" s="234"/>
      <c r="C251" s="235"/>
      <c r="D251" s="231" t="s">
        <v>181</v>
      </c>
      <c r="E251" s="236" t="s">
        <v>21</v>
      </c>
      <c r="F251" s="237" t="s">
        <v>795</v>
      </c>
      <c r="G251" s="235"/>
      <c r="H251" s="238">
        <v>3555.5300000000002</v>
      </c>
      <c r="I251" s="239"/>
      <c r="J251" s="235"/>
      <c r="K251" s="235"/>
      <c r="L251" s="240"/>
      <c r="M251" s="241"/>
      <c r="N251" s="242"/>
      <c r="O251" s="242"/>
      <c r="P251" s="242"/>
      <c r="Q251" s="242"/>
      <c r="R251" s="242"/>
      <c r="S251" s="242"/>
      <c r="T251" s="243"/>
      <c r="AT251" s="244" t="s">
        <v>181</v>
      </c>
      <c r="AU251" s="244" t="s">
        <v>83</v>
      </c>
      <c r="AV251" s="11" t="s">
        <v>83</v>
      </c>
      <c r="AW251" s="11" t="s">
        <v>37</v>
      </c>
      <c r="AX251" s="11" t="s">
        <v>73</v>
      </c>
      <c r="AY251" s="244" t="s">
        <v>153</v>
      </c>
    </row>
    <row r="252" s="11" customFormat="1">
      <c r="B252" s="234"/>
      <c r="C252" s="235"/>
      <c r="D252" s="231" t="s">
        <v>181</v>
      </c>
      <c r="E252" s="236" t="s">
        <v>21</v>
      </c>
      <c r="F252" s="237" t="s">
        <v>796</v>
      </c>
      <c r="G252" s="235"/>
      <c r="H252" s="238">
        <v>625.59900000000005</v>
      </c>
      <c r="I252" s="239"/>
      <c r="J252" s="235"/>
      <c r="K252" s="235"/>
      <c r="L252" s="240"/>
      <c r="M252" s="241"/>
      <c r="N252" s="242"/>
      <c r="O252" s="242"/>
      <c r="P252" s="242"/>
      <c r="Q252" s="242"/>
      <c r="R252" s="242"/>
      <c r="S252" s="242"/>
      <c r="T252" s="243"/>
      <c r="AT252" s="244" t="s">
        <v>181</v>
      </c>
      <c r="AU252" s="244" t="s">
        <v>83</v>
      </c>
      <c r="AV252" s="11" t="s">
        <v>83</v>
      </c>
      <c r="AW252" s="11" t="s">
        <v>37</v>
      </c>
      <c r="AX252" s="11" t="s">
        <v>73</v>
      </c>
      <c r="AY252" s="244" t="s">
        <v>153</v>
      </c>
    </row>
    <row r="253" s="11" customFormat="1">
      <c r="B253" s="234"/>
      <c r="C253" s="235"/>
      <c r="D253" s="231" t="s">
        <v>181</v>
      </c>
      <c r="E253" s="236" t="s">
        <v>21</v>
      </c>
      <c r="F253" s="237" t="s">
        <v>797</v>
      </c>
      <c r="G253" s="235"/>
      <c r="H253" s="238">
        <v>6825.4560000000001</v>
      </c>
      <c r="I253" s="239"/>
      <c r="J253" s="235"/>
      <c r="K253" s="235"/>
      <c r="L253" s="240"/>
      <c r="M253" s="241"/>
      <c r="N253" s="242"/>
      <c r="O253" s="242"/>
      <c r="P253" s="242"/>
      <c r="Q253" s="242"/>
      <c r="R253" s="242"/>
      <c r="S253" s="242"/>
      <c r="T253" s="243"/>
      <c r="AT253" s="244" t="s">
        <v>181</v>
      </c>
      <c r="AU253" s="244" t="s">
        <v>83</v>
      </c>
      <c r="AV253" s="11" t="s">
        <v>83</v>
      </c>
      <c r="AW253" s="11" t="s">
        <v>37</v>
      </c>
      <c r="AX253" s="11" t="s">
        <v>73</v>
      </c>
      <c r="AY253" s="244" t="s">
        <v>153</v>
      </c>
    </row>
    <row r="254" s="11" customFormat="1">
      <c r="B254" s="234"/>
      <c r="C254" s="235"/>
      <c r="D254" s="231" t="s">
        <v>181</v>
      </c>
      <c r="E254" s="236" t="s">
        <v>21</v>
      </c>
      <c r="F254" s="237" t="s">
        <v>798</v>
      </c>
      <c r="G254" s="235"/>
      <c r="H254" s="238">
        <v>1881.4269999999999</v>
      </c>
      <c r="I254" s="239"/>
      <c r="J254" s="235"/>
      <c r="K254" s="235"/>
      <c r="L254" s="240"/>
      <c r="M254" s="241"/>
      <c r="N254" s="242"/>
      <c r="O254" s="242"/>
      <c r="P254" s="242"/>
      <c r="Q254" s="242"/>
      <c r="R254" s="242"/>
      <c r="S254" s="242"/>
      <c r="T254" s="243"/>
      <c r="AT254" s="244" t="s">
        <v>181</v>
      </c>
      <c r="AU254" s="244" t="s">
        <v>83</v>
      </c>
      <c r="AV254" s="11" t="s">
        <v>83</v>
      </c>
      <c r="AW254" s="11" t="s">
        <v>37</v>
      </c>
      <c r="AX254" s="11" t="s">
        <v>73</v>
      </c>
      <c r="AY254" s="244" t="s">
        <v>153</v>
      </c>
    </row>
    <row r="255" s="12" customFormat="1">
      <c r="B255" s="245"/>
      <c r="C255" s="246"/>
      <c r="D255" s="231" t="s">
        <v>181</v>
      </c>
      <c r="E255" s="247" t="s">
        <v>21</v>
      </c>
      <c r="F255" s="248" t="s">
        <v>183</v>
      </c>
      <c r="G255" s="246"/>
      <c r="H255" s="249">
        <v>12888.012000000001</v>
      </c>
      <c r="I255" s="250"/>
      <c r="J255" s="246"/>
      <c r="K255" s="246"/>
      <c r="L255" s="251"/>
      <c r="M255" s="252"/>
      <c r="N255" s="253"/>
      <c r="O255" s="253"/>
      <c r="P255" s="253"/>
      <c r="Q255" s="253"/>
      <c r="R255" s="253"/>
      <c r="S255" s="253"/>
      <c r="T255" s="254"/>
      <c r="AT255" s="255" t="s">
        <v>181</v>
      </c>
      <c r="AU255" s="255" t="s">
        <v>83</v>
      </c>
      <c r="AV255" s="12" t="s">
        <v>160</v>
      </c>
      <c r="AW255" s="12" t="s">
        <v>37</v>
      </c>
      <c r="AX255" s="12" t="s">
        <v>81</v>
      </c>
      <c r="AY255" s="255" t="s">
        <v>153</v>
      </c>
    </row>
    <row r="256" s="1" customFormat="1" ht="16.5" customHeight="1">
      <c r="B256" s="44"/>
      <c r="C256" s="219" t="s">
        <v>493</v>
      </c>
      <c r="D256" s="219" t="s">
        <v>155</v>
      </c>
      <c r="E256" s="220" t="s">
        <v>534</v>
      </c>
      <c r="F256" s="221" t="s">
        <v>535</v>
      </c>
      <c r="G256" s="222" t="s">
        <v>233</v>
      </c>
      <c r="H256" s="223">
        <v>3951.6689999999999</v>
      </c>
      <c r="I256" s="224"/>
      <c r="J256" s="225">
        <f>ROUND(I256*H256,2)</f>
        <v>0</v>
      </c>
      <c r="K256" s="221" t="s">
        <v>159</v>
      </c>
      <c r="L256" s="70"/>
      <c r="M256" s="226" t="s">
        <v>21</v>
      </c>
      <c r="N256" s="227" t="s">
        <v>44</v>
      </c>
      <c r="O256" s="45"/>
      <c r="P256" s="228">
        <f>O256*H256</f>
        <v>0</v>
      </c>
      <c r="Q256" s="228">
        <v>0</v>
      </c>
      <c r="R256" s="228">
        <f>Q256*H256</f>
        <v>0</v>
      </c>
      <c r="S256" s="228">
        <v>0</v>
      </c>
      <c r="T256" s="229">
        <f>S256*H256</f>
        <v>0</v>
      </c>
      <c r="AR256" s="22" t="s">
        <v>160</v>
      </c>
      <c r="AT256" s="22" t="s">
        <v>155</v>
      </c>
      <c r="AU256" s="22" t="s">
        <v>83</v>
      </c>
      <c r="AY256" s="22" t="s">
        <v>153</v>
      </c>
      <c r="BE256" s="230">
        <f>IF(N256="základní",J256,0)</f>
        <v>0</v>
      </c>
      <c r="BF256" s="230">
        <f>IF(N256="snížená",J256,0)</f>
        <v>0</v>
      </c>
      <c r="BG256" s="230">
        <f>IF(N256="zákl. přenesená",J256,0)</f>
        <v>0</v>
      </c>
      <c r="BH256" s="230">
        <f>IF(N256="sníž. přenesená",J256,0)</f>
        <v>0</v>
      </c>
      <c r="BI256" s="230">
        <f>IF(N256="nulová",J256,0)</f>
        <v>0</v>
      </c>
      <c r="BJ256" s="22" t="s">
        <v>81</v>
      </c>
      <c r="BK256" s="230">
        <f>ROUND(I256*H256,2)</f>
        <v>0</v>
      </c>
      <c r="BL256" s="22" t="s">
        <v>160</v>
      </c>
      <c r="BM256" s="22" t="s">
        <v>799</v>
      </c>
    </row>
    <row r="257" s="1" customFormat="1" ht="16.5" customHeight="1">
      <c r="B257" s="44"/>
      <c r="C257" s="219" t="s">
        <v>497</v>
      </c>
      <c r="D257" s="219" t="s">
        <v>155</v>
      </c>
      <c r="E257" s="220" t="s">
        <v>538</v>
      </c>
      <c r="F257" s="221" t="s">
        <v>539</v>
      </c>
      <c r="G257" s="222" t="s">
        <v>233</v>
      </c>
      <c r="H257" s="223">
        <v>3555.5300000000002</v>
      </c>
      <c r="I257" s="224"/>
      <c r="J257" s="225">
        <f>ROUND(I257*H257,2)</f>
        <v>0</v>
      </c>
      <c r="K257" s="221" t="s">
        <v>159</v>
      </c>
      <c r="L257" s="70"/>
      <c r="M257" s="226" t="s">
        <v>21</v>
      </c>
      <c r="N257" s="227" t="s">
        <v>44</v>
      </c>
      <c r="O257" s="45"/>
      <c r="P257" s="228">
        <f>O257*H257</f>
        <v>0</v>
      </c>
      <c r="Q257" s="228">
        <v>0</v>
      </c>
      <c r="R257" s="228">
        <f>Q257*H257</f>
        <v>0</v>
      </c>
      <c r="S257" s="228">
        <v>0</v>
      </c>
      <c r="T257" s="229">
        <f>S257*H257</f>
        <v>0</v>
      </c>
      <c r="AR257" s="22" t="s">
        <v>160</v>
      </c>
      <c r="AT257" s="22" t="s">
        <v>155</v>
      </c>
      <c r="AU257" s="22" t="s">
        <v>83</v>
      </c>
      <c r="AY257" s="22" t="s">
        <v>153</v>
      </c>
      <c r="BE257" s="230">
        <f>IF(N257="základní",J257,0)</f>
        <v>0</v>
      </c>
      <c r="BF257" s="230">
        <f>IF(N257="snížená",J257,0)</f>
        <v>0</v>
      </c>
      <c r="BG257" s="230">
        <f>IF(N257="zákl. přenesená",J257,0)</f>
        <v>0</v>
      </c>
      <c r="BH257" s="230">
        <f>IF(N257="sníž. přenesená",J257,0)</f>
        <v>0</v>
      </c>
      <c r="BI257" s="230">
        <f>IF(N257="nulová",J257,0)</f>
        <v>0</v>
      </c>
      <c r="BJ257" s="22" t="s">
        <v>81</v>
      </c>
      <c r="BK257" s="230">
        <f>ROUND(I257*H257,2)</f>
        <v>0</v>
      </c>
      <c r="BL257" s="22" t="s">
        <v>160</v>
      </c>
      <c r="BM257" s="22" t="s">
        <v>800</v>
      </c>
    </row>
    <row r="258" s="11" customFormat="1">
      <c r="B258" s="234"/>
      <c r="C258" s="235"/>
      <c r="D258" s="231" t="s">
        <v>181</v>
      </c>
      <c r="E258" s="236" t="s">
        <v>21</v>
      </c>
      <c r="F258" s="237" t="s">
        <v>795</v>
      </c>
      <c r="G258" s="235"/>
      <c r="H258" s="238">
        <v>3555.5300000000002</v>
      </c>
      <c r="I258" s="239"/>
      <c r="J258" s="235"/>
      <c r="K258" s="235"/>
      <c r="L258" s="240"/>
      <c r="M258" s="241"/>
      <c r="N258" s="242"/>
      <c r="O258" s="242"/>
      <c r="P258" s="242"/>
      <c r="Q258" s="242"/>
      <c r="R258" s="242"/>
      <c r="S258" s="242"/>
      <c r="T258" s="243"/>
      <c r="AT258" s="244" t="s">
        <v>181</v>
      </c>
      <c r="AU258" s="244" t="s">
        <v>83</v>
      </c>
      <c r="AV258" s="11" t="s">
        <v>83</v>
      </c>
      <c r="AW258" s="11" t="s">
        <v>37</v>
      </c>
      <c r="AX258" s="11" t="s">
        <v>73</v>
      </c>
      <c r="AY258" s="244" t="s">
        <v>153</v>
      </c>
    </row>
    <row r="259" s="12" customFormat="1">
      <c r="B259" s="245"/>
      <c r="C259" s="246"/>
      <c r="D259" s="231" t="s">
        <v>181</v>
      </c>
      <c r="E259" s="247" t="s">
        <v>21</v>
      </c>
      <c r="F259" s="248" t="s">
        <v>183</v>
      </c>
      <c r="G259" s="246"/>
      <c r="H259" s="249">
        <v>3555.5300000000002</v>
      </c>
      <c r="I259" s="250"/>
      <c r="J259" s="246"/>
      <c r="K259" s="246"/>
      <c r="L259" s="251"/>
      <c r="M259" s="252"/>
      <c r="N259" s="253"/>
      <c r="O259" s="253"/>
      <c r="P259" s="253"/>
      <c r="Q259" s="253"/>
      <c r="R259" s="253"/>
      <c r="S259" s="253"/>
      <c r="T259" s="254"/>
      <c r="AT259" s="255" t="s">
        <v>181</v>
      </c>
      <c r="AU259" s="255" t="s">
        <v>83</v>
      </c>
      <c r="AV259" s="12" t="s">
        <v>160</v>
      </c>
      <c r="AW259" s="12" t="s">
        <v>37</v>
      </c>
      <c r="AX259" s="12" t="s">
        <v>81</v>
      </c>
      <c r="AY259" s="255" t="s">
        <v>153</v>
      </c>
    </row>
    <row r="260" s="1" customFormat="1" ht="25.5" customHeight="1">
      <c r="B260" s="44"/>
      <c r="C260" s="219" t="s">
        <v>502</v>
      </c>
      <c r="D260" s="219" t="s">
        <v>155</v>
      </c>
      <c r="E260" s="220" t="s">
        <v>546</v>
      </c>
      <c r="F260" s="221" t="s">
        <v>547</v>
      </c>
      <c r="G260" s="222" t="s">
        <v>233</v>
      </c>
      <c r="H260" s="223">
        <v>625.59900000000005</v>
      </c>
      <c r="I260" s="224"/>
      <c r="J260" s="225">
        <f>ROUND(I260*H260,2)</f>
        <v>0</v>
      </c>
      <c r="K260" s="221" t="s">
        <v>159</v>
      </c>
      <c r="L260" s="70"/>
      <c r="M260" s="226" t="s">
        <v>21</v>
      </c>
      <c r="N260" s="227" t="s">
        <v>44</v>
      </c>
      <c r="O260" s="45"/>
      <c r="P260" s="228">
        <f>O260*H260</f>
        <v>0</v>
      </c>
      <c r="Q260" s="228">
        <v>0</v>
      </c>
      <c r="R260" s="228">
        <f>Q260*H260</f>
        <v>0</v>
      </c>
      <c r="S260" s="228">
        <v>0</v>
      </c>
      <c r="T260" s="229">
        <f>S260*H260</f>
        <v>0</v>
      </c>
      <c r="AR260" s="22" t="s">
        <v>160</v>
      </c>
      <c r="AT260" s="22" t="s">
        <v>155</v>
      </c>
      <c r="AU260" s="22" t="s">
        <v>83</v>
      </c>
      <c r="AY260" s="22" t="s">
        <v>153</v>
      </c>
      <c r="BE260" s="230">
        <f>IF(N260="základní",J260,0)</f>
        <v>0</v>
      </c>
      <c r="BF260" s="230">
        <f>IF(N260="snížená",J260,0)</f>
        <v>0</v>
      </c>
      <c r="BG260" s="230">
        <f>IF(N260="zákl. přenesená",J260,0)</f>
        <v>0</v>
      </c>
      <c r="BH260" s="230">
        <f>IF(N260="sníž. přenesená",J260,0)</f>
        <v>0</v>
      </c>
      <c r="BI260" s="230">
        <f>IF(N260="nulová",J260,0)</f>
        <v>0</v>
      </c>
      <c r="BJ260" s="22" t="s">
        <v>81</v>
      </c>
      <c r="BK260" s="230">
        <f>ROUND(I260*H260,2)</f>
        <v>0</v>
      </c>
      <c r="BL260" s="22" t="s">
        <v>160</v>
      </c>
      <c r="BM260" s="22" t="s">
        <v>801</v>
      </c>
    </row>
    <row r="261" s="11" customFormat="1">
      <c r="B261" s="234"/>
      <c r="C261" s="235"/>
      <c r="D261" s="231" t="s">
        <v>181</v>
      </c>
      <c r="E261" s="236" t="s">
        <v>21</v>
      </c>
      <c r="F261" s="237" t="s">
        <v>802</v>
      </c>
      <c r="G261" s="235"/>
      <c r="H261" s="238">
        <v>625.59900000000005</v>
      </c>
      <c r="I261" s="239"/>
      <c r="J261" s="235"/>
      <c r="K261" s="235"/>
      <c r="L261" s="240"/>
      <c r="M261" s="241"/>
      <c r="N261" s="242"/>
      <c r="O261" s="242"/>
      <c r="P261" s="242"/>
      <c r="Q261" s="242"/>
      <c r="R261" s="242"/>
      <c r="S261" s="242"/>
      <c r="T261" s="243"/>
      <c r="AT261" s="244" t="s">
        <v>181</v>
      </c>
      <c r="AU261" s="244" t="s">
        <v>83</v>
      </c>
      <c r="AV261" s="11" t="s">
        <v>83</v>
      </c>
      <c r="AW261" s="11" t="s">
        <v>37</v>
      </c>
      <c r="AX261" s="11" t="s">
        <v>73</v>
      </c>
      <c r="AY261" s="244" t="s">
        <v>153</v>
      </c>
    </row>
    <row r="262" s="12" customFormat="1">
      <c r="B262" s="245"/>
      <c r="C262" s="246"/>
      <c r="D262" s="231" t="s">
        <v>181</v>
      </c>
      <c r="E262" s="247" t="s">
        <v>21</v>
      </c>
      <c r="F262" s="248" t="s">
        <v>183</v>
      </c>
      <c r="G262" s="246"/>
      <c r="H262" s="249">
        <v>625.59900000000005</v>
      </c>
      <c r="I262" s="250"/>
      <c r="J262" s="246"/>
      <c r="K262" s="246"/>
      <c r="L262" s="251"/>
      <c r="M262" s="252"/>
      <c r="N262" s="253"/>
      <c r="O262" s="253"/>
      <c r="P262" s="253"/>
      <c r="Q262" s="253"/>
      <c r="R262" s="253"/>
      <c r="S262" s="253"/>
      <c r="T262" s="254"/>
      <c r="AT262" s="255" t="s">
        <v>181</v>
      </c>
      <c r="AU262" s="255" t="s">
        <v>83</v>
      </c>
      <c r="AV262" s="12" t="s">
        <v>160</v>
      </c>
      <c r="AW262" s="12" t="s">
        <v>37</v>
      </c>
      <c r="AX262" s="12" t="s">
        <v>81</v>
      </c>
      <c r="AY262" s="255" t="s">
        <v>153</v>
      </c>
    </row>
    <row r="263" s="1" customFormat="1" ht="25.5" customHeight="1">
      <c r="B263" s="44"/>
      <c r="C263" s="219" t="s">
        <v>507</v>
      </c>
      <c r="D263" s="219" t="s">
        <v>155</v>
      </c>
      <c r="E263" s="220" t="s">
        <v>551</v>
      </c>
      <c r="F263" s="221" t="s">
        <v>552</v>
      </c>
      <c r="G263" s="222" t="s">
        <v>233</v>
      </c>
      <c r="H263" s="223">
        <v>6825.4560000000001</v>
      </c>
      <c r="I263" s="224"/>
      <c r="J263" s="225">
        <f>ROUND(I263*H263,2)</f>
        <v>0</v>
      </c>
      <c r="K263" s="221" t="s">
        <v>159</v>
      </c>
      <c r="L263" s="70"/>
      <c r="M263" s="226" t="s">
        <v>21</v>
      </c>
      <c r="N263" s="227" t="s">
        <v>44</v>
      </c>
      <c r="O263" s="45"/>
      <c r="P263" s="228">
        <f>O263*H263</f>
        <v>0</v>
      </c>
      <c r="Q263" s="228">
        <v>0</v>
      </c>
      <c r="R263" s="228">
        <f>Q263*H263</f>
        <v>0</v>
      </c>
      <c r="S263" s="228">
        <v>0</v>
      </c>
      <c r="T263" s="229">
        <f>S263*H263</f>
        <v>0</v>
      </c>
      <c r="AR263" s="22" t="s">
        <v>160</v>
      </c>
      <c r="AT263" s="22" t="s">
        <v>155</v>
      </c>
      <c r="AU263" s="22" t="s">
        <v>83</v>
      </c>
      <c r="AY263" s="22" t="s">
        <v>153</v>
      </c>
      <c r="BE263" s="230">
        <f>IF(N263="základní",J263,0)</f>
        <v>0</v>
      </c>
      <c r="BF263" s="230">
        <f>IF(N263="snížená",J263,0)</f>
        <v>0</v>
      </c>
      <c r="BG263" s="230">
        <f>IF(N263="zákl. přenesená",J263,0)</f>
        <v>0</v>
      </c>
      <c r="BH263" s="230">
        <f>IF(N263="sníž. přenesená",J263,0)</f>
        <v>0</v>
      </c>
      <c r="BI263" s="230">
        <f>IF(N263="nulová",J263,0)</f>
        <v>0</v>
      </c>
      <c r="BJ263" s="22" t="s">
        <v>81</v>
      </c>
      <c r="BK263" s="230">
        <f>ROUND(I263*H263,2)</f>
        <v>0</v>
      </c>
      <c r="BL263" s="22" t="s">
        <v>160</v>
      </c>
      <c r="BM263" s="22" t="s">
        <v>803</v>
      </c>
    </row>
    <row r="264" s="11" customFormat="1">
      <c r="B264" s="234"/>
      <c r="C264" s="235"/>
      <c r="D264" s="231" t="s">
        <v>181</v>
      </c>
      <c r="E264" s="236" t="s">
        <v>21</v>
      </c>
      <c r="F264" s="237" t="s">
        <v>804</v>
      </c>
      <c r="G264" s="235"/>
      <c r="H264" s="238">
        <v>190.256</v>
      </c>
      <c r="I264" s="239"/>
      <c r="J264" s="235"/>
      <c r="K264" s="235"/>
      <c r="L264" s="240"/>
      <c r="M264" s="241"/>
      <c r="N264" s="242"/>
      <c r="O264" s="242"/>
      <c r="P264" s="242"/>
      <c r="Q264" s="242"/>
      <c r="R264" s="242"/>
      <c r="S264" s="242"/>
      <c r="T264" s="243"/>
      <c r="AT264" s="244" t="s">
        <v>181</v>
      </c>
      <c r="AU264" s="244" t="s">
        <v>83</v>
      </c>
      <c r="AV264" s="11" t="s">
        <v>83</v>
      </c>
      <c r="AW264" s="11" t="s">
        <v>37</v>
      </c>
      <c r="AX264" s="11" t="s">
        <v>73</v>
      </c>
      <c r="AY264" s="244" t="s">
        <v>153</v>
      </c>
    </row>
    <row r="265" s="11" customFormat="1">
      <c r="B265" s="234"/>
      <c r="C265" s="235"/>
      <c r="D265" s="231" t="s">
        <v>181</v>
      </c>
      <c r="E265" s="236" t="s">
        <v>21</v>
      </c>
      <c r="F265" s="237" t="s">
        <v>805</v>
      </c>
      <c r="G265" s="235"/>
      <c r="H265" s="238">
        <v>6635.1999999999998</v>
      </c>
      <c r="I265" s="239"/>
      <c r="J265" s="235"/>
      <c r="K265" s="235"/>
      <c r="L265" s="240"/>
      <c r="M265" s="241"/>
      <c r="N265" s="242"/>
      <c r="O265" s="242"/>
      <c r="P265" s="242"/>
      <c r="Q265" s="242"/>
      <c r="R265" s="242"/>
      <c r="S265" s="242"/>
      <c r="T265" s="243"/>
      <c r="AT265" s="244" t="s">
        <v>181</v>
      </c>
      <c r="AU265" s="244" t="s">
        <v>83</v>
      </c>
      <c r="AV265" s="11" t="s">
        <v>83</v>
      </c>
      <c r="AW265" s="11" t="s">
        <v>37</v>
      </c>
      <c r="AX265" s="11" t="s">
        <v>73</v>
      </c>
      <c r="AY265" s="244" t="s">
        <v>153</v>
      </c>
    </row>
    <row r="266" s="12" customFormat="1">
      <c r="B266" s="245"/>
      <c r="C266" s="246"/>
      <c r="D266" s="231" t="s">
        <v>181</v>
      </c>
      <c r="E266" s="247" t="s">
        <v>21</v>
      </c>
      <c r="F266" s="248" t="s">
        <v>183</v>
      </c>
      <c r="G266" s="246"/>
      <c r="H266" s="249">
        <v>6825.4560000000001</v>
      </c>
      <c r="I266" s="250"/>
      <c r="J266" s="246"/>
      <c r="K266" s="246"/>
      <c r="L266" s="251"/>
      <c r="M266" s="252"/>
      <c r="N266" s="253"/>
      <c r="O266" s="253"/>
      <c r="P266" s="253"/>
      <c r="Q266" s="253"/>
      <c r="R266" s="253"/>
      <c r="S266" s="253"/>
      <c r="T266" s="254"/>
      <c r="AT266" s="255" t="s">
        <v>181</v>
      </c>
      <c r="AU266" s="255" t="s">
        <v>83</v>
      </c>
      <c r="AV266" s="12" t="s">
        <v>160</v>
      </c>
      <c r="AW266" s="12" t="s">
        <v>37</v>
      </c>
      <c r="AX266" s="12" t="s">
        <v>81</v>
      </c>
      <c r="AY266" s="255" t="s">
        <v>153</v>
      </c>
    </row>
    <row r="267" s="10" customFormat="1" ht="29.88" customHeight="1">
      <c r="B267" s="203"/>
      <c r="C267" s="204"/>
      <c r="D267" s="205" t="s">
        <v>72</v>
      </c>
      <c r="E267" s="217" t="s">
        <v>556</v>
      </c>
      <c r="F267" s="217" t="s">
        <v>557</v>
      </c>
      <c r="G267" s="204"/>
      <c r="H267" s="204"/>
      <c r="I267" s="207"/>
      <c r="J267" s="218">
        <f>BK267</f>
        <v>0</v>
      </c>
      <c r="K267" s="204"/>
      <c r="L267" s="209"/>
      <c r="M267" s="210"/>
      <c r="N267" s="211"/>
      <c r="O267" s="211"/>
      <c r="P267" s="212">
        <f>SUM(P268:P270)</f>
        <v>0</v>
      </c>
      <c r="Q267" s="211"/>
      <c r="R267" s="212">
        <f>SUM(R268:R270)</f>
        <v>0</v>
      </c>
      <c r="S267" s="211"/>
      <c r="T267" s="213">
        <f>SUM(T268:T270)</f>
        <v>0</v>
      </c>
      <c r="AR267" s="214" t="s">
        <v>81</v>
      </c>
      <c r="AT267" s="215" t="s">
        <v>72</v>
      </c>
      <c r="AU267" s="215" t="s">
        <v>81</v>
      </c>
      <c r="AY267" s="214" t="s">
        <v>153</v>
      </c>
      <c r="BK267" s="216">
        <f>SUM(BK268:BK270)</f>
        <v>0</v>
      </c>
    </row>
    <row r="268" s="1" customFormat="1" ht="25.5" customHeight="1">
      <c r="B268" s="44"/>
      <c r="C268" s="219" t="s">
        <v>514</v>
      </c>
      <c r="D268" s="219" t="s">
        <v>155</v>
      </c>
      <c r="E268" s="220" t="s">
        <v>559</v>
      </c>
      <c r="F268" s="221" t="s">
        <v>560</v>
      </c>
      <c r="G268" s="222" t="s">
        <v>233</v>
      </c>
      <c r="H268" s="223">
        <v>589.947</v>
      </c>
      <c r="I268" s="224"/>
      <c r="J268" s="225">
        <f>ROUND(I268*H268,2)</f>
        <v>0</v>
      </c>
      <c r="K268" s="221" t="s">
        <v>159</v>
      </c>
      <c r="L268" s="70"/>
      <c r="M268" s="226" t="s">
        <v>21</v>
      </c>
      <c r="N268" s="227" t="s">
        <v>44</v>
      </c>
      <c r="O268" s="45"/>
      <c r="P268" s="228">
        <f>O268*H268</f>
        <v>0</v>
      </c>
      <c r="Q268" s="228">
        <v>0</v>
      </c>
      <c r="R268" s="228">
        <f>Q268*H268</f>
        <v>0</v>
      </c>
      <c r="S268" s="228">
        <v>0</v>
      </c>
      <c r="T268" s="229">
        <f>S268*H268</f>
        <v>0</v>
      </c>
      <c r="AR268" s="22" t="s">
        <v>160</v>
      </c>
      <c r="AT268" s="22" t="s">
        <v>155</v>
      </c>
      <c r="AU268" s="22" t="s">
        <v>83</v>
      </c>
      <c r="AY268" s="22" t="s">
        <v>153</v>
      </c>
      <c r="BE268" s="230">
        <f>IF(N268="základní",J268,0)</f>
        <v>0</v>
      </c>
      <c r="BF268" s="230">
        <f>IF(N268="snížená",J268,0)</f>
        <v>0</v>
      </c>
      <c r="BG268" s="230">
        <f>IF(N268="zákl. přenesená",J268,0)</f>
        <v>0</v>
      </c>
      <c r="BH268" s="230">
        <f>IF(N268="sníž. přenesená",J268,0)</f>
        <v>0</v>
      </c>
      <c r="BI268" s="230">
        <f>IF(N268="nulová",J268,0)</f>
        <v>0</v>
      </c>
      <c r="BJ268" s="22" t="s">
        <v>81</v>
      </c>
      <c r="BK268" s="230">
        <f>ROUND(I268*H268,2)</f>
        <v>0</v>
      </c>
      <c r="BL268" s="22" t="s">
        <v>160</v>
      </c>
      <c r="BM268" s="22" t="s">
        <v>806</v>
      </c>
    </row>
    <row r="269" s="1" customFormat="1" ht="38.25" customHeight="1">
      <c r="B269" s="44"/>
      <c r="C269" s="219" t="s">
        <v>518</v>
      </c>
      <c r="D269" s="219" t="s">
        <v>155</v>
      </c>
      <c r="E269" s="220" t="s">
        <v>563</v>
      </c>
      <c r="F269" s="221" t="s">
        <v>564</v>
      </c>
      <c r="G269" s="222" t="s">
        <v>233</v>
      </c>
      <c r="H269" s="223">
        <v>1179.894</v>
      </c>
      <c r="I269" s="224"/>
      <c r="J269" s="225">
        <f>ROUND(I269*H269,2)</f>
        <v>0</v>
      </c>
      <c r="K269" s="221" t="s">
        <v>159</v>
      </c>
      <c r="L269" s="70"/>
      <c r="M269" s="226" t="s">
        <v>21</v>
      </c>
      <c r="N269" s="227" t="s">
        <v>44</v>
      </c>
      <c r="O269" s="45"/>
      <c r="P269" s="228">
        <f>O269*H269</f>
        <v>0</v>
      </c>
      <c r="Q269" s="228">
        <v>0</v>
      </c>
      <c r="R269" s="228">
        <f>Q269*H269</f>
        <v>0</v>
      </c>
      <c r="S269" s="228">
        <v>0</v>
      </c>
      <c r="T269" s="229">
        <f>S269*H269</f>
        <v>0</v>
      </c>
      <c r="AR269" s="22" t="s">
        <v>160</v>
      </c>
      <c r="AT269" s="22" t="s">
        <v>155</v>
      </c>
      <c r="AU269" s="22" t="s">
        <v>83</v>
      </c>
      <c r="AY269" s="22" t="s">
        <v>153</v>
      </c>
      <c r="BE269" s="230">
        <f>IF(N269="základní",J269,0)</f>
        <v>0</v>
      </c>
      <c r="BF269" s="230">
        <f>IF(N269="snížená",J269,0)</f>
        <v>0</v>
      </c>
      <c r="BG269" s="230">
        <f>IF(N269="zákl. přenesená",J269,0)</f>
        <v>0</v>
      </c>
      <c r="BH269" s="230">
        <f>IF(N269="sníž. přenesená",J269,0)</f>
        <v>0</v>
      </c>
      <c r="BI269" s="230">
        <f>IF(N269="nulová",J269,0)</f>
        <v>0</v>
      </c>
      <c r="BJ269" s="22" t="s">
        <v>81</v>
      </c>
      <c r="BK269" s="230">
        <f>ROUND(I269*H269,2)</f>
        <v>0</v>
      </c>
      <c r="BL269" s="22" t="s">
        <v>160</v>
      </c>
      <c r="BM269" s="22" t="s">
        <v>807</v>
      </c>
    </row>
    <row r="270" s="11" customFormat="1">
      <c r="B270" s="234"/>
      <c r="C270" s="235"/>
      <c r="D270" s="231" t="s">
        <v>181</v>
      </c>
      <c r="E270" s="235"/>
      <c r="F270" s="237" t="s">
        <v>808</v>
      </c>
      <c r="G270" s="235"/>
      <c r="H270" s="238">
        <v>1179.894</v>
      </c>
      <c r="I270" s="239"/>
      <c r="J270" s="235"/>
      <c r="K270" s="235"/>
      <c r="L270" s="240"/>
      <c r="M270" s="266"/>
      <c r="N270" s="267"/>
      <c r="O270" s="267"/>
      <c r="P270" s="267"/>
      <c r="Q270" s="267"/>
      <c r="R270" s="267"/>
      <c r="S270" s="267"/>
      <c r="T270" s="268"/>
      <c r="AT270" s="244" t="s">
        <v>181</v>
      </c>
      <c r="AU270" s="244" t="s">
        <v>83</v>
      </c>
      <c r="AV270" s="11" t="s">
        <v>83</v>
      </c>
      <c r="AW270" s="11" t="s">
        <v>6</v>
      </c>
      <c r="AX270" s="11" t="s">
        <v>81</v>
      </c>
      <c r="AY270" s="244" t="s">
        <v>153</v>
      </c>
    </row>
    <row r="271" s="1" customFormat="1" ht="6.96" customHeight="1">
      <c r="B271" s="65"/>
      <c r="C271" s="66"/>
      <c r="D271" s="66"/>
      <c r="E271" s="66"/>
      <c r="F271" s="66"/>
      <c r="G271" s="66"/>
      <c r="H271" s="66"/>
      <c r="I271" s="164"/>
      <c r="J271" s="66"/>
      <c r="K271" s="66"/>
      <c r="L271" s="70"/>
    </row>
  </sheetData>
  <sheetProtection sheet="1" autoFilter="0" formatColumns="0" formatRows="0" objects="1" scenarios="1" spinCount="100000" saltValue="kp1XLaO5tmylHX3ptA7+C+hdbOnxEg9IxewPWyhLY2GqL1vxRIGRFKbhkeiI/DHCPGFUZncvYZzekzILZo+ANQ==" hashValue="jgjSrbnN2ObyqhacXgMrzInVweTghxWanVur8ERGZyL0KgGcd+V+vcdSMQISFDyR/N+4iLkHkpD/sjbbKhBv7w==" algorithmName="SHA-512" password="CC35"/>
  <autoFilter ref="C84:K270"/>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95</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809</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ROUND(J82,2)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ROUND(SUM(BE82:BE172), 2)</f>
        <v>0</v>
      </c>
      <c r="G30" s="45"/>
      <c r="H30" s="45"/>
      <c r="I30" s="156">
        <v>0.20999999999999999</v>
      </c>
      <c r="J30" s="155">
        <f>ROUND(ROUND((SUM(BE82:BE172)), 2)*I30, 2)</f>
        <v>0</v>
      </c>
      <c r="K30" s="49"/>
    </row>
    <row r="31" s="1" customFormat="1" ht="14.4" customHeight="1">
      <c r="B31" s="44"/>
      <c r="C31" s="45"/>
      <c r="D31" s="45"/>
      <c r="E31" s="53" t="s">
        <v>45</v>
      </c>
      <c r="F31" s="155">
        <f>ROUND(SUM(BF82:BF172), 2)</f>
        <v>0</v>
      </c>
      <c r="G31" s="45"/>
      <c r="H31" s="45"/>
      <c r="I31" s="156">
        <v>0.14999999999999999</v>
      </c>
      <c r="J31" s="155">
        <f>ROUND(ROUND((SUM(BF82:BF172)), 2)*I31, 2)</f>
        <v>0</v>
      </c>
      <c r="K31" s="49"/>
    </row>
    <row r="32" hidden="1" s="1" customFormat="1" ht="14.4" customHeight="1">
      <c r="B32" s="44"/>
      <c r="C32" s="45"/>
      <c r="D32" s="45"/>
      <c r="E32" s="53" t="s">
        <v>46</v>
      </c>
      <c r="F32" s="155">
        <f>ROUND(SUM(BG82:BG172), 2)</f>
        <v>0</v>
      </c>
      <c r="G32" s="45"/>
      <c r="H32" s="45"/>
      <c r="I32" s="156">
        <v>0.20999999999999999</v>
      </c>
      <c r="J32" s="155">
        <v>0</v>
      </c>
      <c r="K32" s="49"/>
    </row>
    <row r="33" hidden="1" s="1" customFormat="1" ht="14.4" customHeight="1">
      <c r="B33" s="44"/>
      <c r="C33" s="45"/>
      <c r="D33" s="45"/>
      <c r="E33" s="53" t="s">
        <v>47</v>
      </c>
      <c r="F33" s="155">
        <f>ROUND(SUM(BH82:BH172), 2)</f>
        <v>0</v>
      </c>
      <c r="G33" s="45"/>
      <c r="H33" s="45"/>
      <c r="I33" s="156">
        <v>0.14999999999999999</v>
      </c>
      <c r="J33" s="155">
        <v>0</v>
      </c>
      <c r="K33" s="49"/>
    </row>
    <row r="34" hidden="1" s="1" customFormat="1" ht="14.4" customHeight="1">
      <c r="B34" s="44"/>
      <c r="C34" s="45"/>
      <c r="D34" s="45"/>
      <c r="E34" s="53" t="s">
        <v>48</v>
      </c>
      <c r="F34" s="155">
        <f>ROUND(SUM(BI82:BI172),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SO105_část SO105A - SO105A_REKONSTRUKCE SILNICE II/335, UHL. JANOVICE - PRŮTAH</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J82</f>
        <v>0</v>
      </c>
      <c r="K56" s="49"/>
      <c r="AU56" s="22" t="s">
        <v>126</v>
      </c>
    </row>
    <row r="57" s="7" customFormat="1" ht="24.96" customHeight="1">
      <c r="B57" s="175"/>
      <c r="C57" s="176"/>
      <c r="D57" s="177" t="s">
        <v>127</v>
      </c>
      <c r="E57" s="178"/>
      <c r="F57" s="178"/>
      <c r="G57" s="178"/>
      <c r="H57" s="178"/>
      <c r="I57" s="179"/>
      <c r="J57" s="180">
        <f>J83</f>
        <v>0</v>
      </c>
      <c r="K57" s="181"/>
    </row>
    <row r="58" s="8" customFormat="1" ht="19.92" customHeight="1">
      <c r="B58" s="182"/>
      <c r="C58" s="183"/>
      <c r="D58" s="184" t="s">
        <v>128</v>
      </c>
      <c r="E58" s="185"/>
      <c r="F58" s="185"/>
      <c r="G58" s="185"/>
      <c r="H58" s="185"/>
      <c r="I58" s="186"/>
      <c r="J58" s="187">
        <f>J84</f>
        <v>0</v>
      </c>
      <c r="K58" s="188"/>
    </row>
    <row r="59" s="8" customFormat="1" ht="19.92" customHeight="1">
      <c r="B59" s="182"/>
      <c r="C59" s="183"/>
      <c r="D59" s="184" t="s">
        <v>132</v>
      </c>
      <c r="E59" s="185"/>
      <c r="F59" s="185"/>
      <c r="G59" s="185"/>
      <c r="H59" s="185"/>
      <c r="I59" s="186"/>
      <c r="J59" s="187">
        <f>J108</f>
        <v>0</v>
      </c>
      <c r="K59" s="188"/>
    </row>
    <row r="60" s="8" customFormat="1" ht="19.92" customHeight="1">
      <c r="B60" s="182"/>
      <c r="C60" s="183"/>
      <c r="D60" s="184" t="s">
        <v>134</v>
      </c>
      <c r="E60" s="185"/>
      <c r="F60" s="185"/>
      <c r="G60" s="185"/>
      <c r="H60" s="185"/>
      <c r="I60" s="186"/>
      <c r="J60" s="187">
        <f>J142</f>
        <v>0</v>
      </c>
      <c r="K60" s="188"/>
    </row>
    <row r="61" s="8" customFormat="1" ht="19.92" customHeight="1">
      <c r="B61" s="182"/>
      <c r="C61" s="183"/>
      <c r="D61" s="184" t="s">
        <v>135</v>
      </c>
      <c r="E61" s="185"/>
      <c r="F61" s="185"/>
      <c r="G61" s="185"/>
      <c r="H61" s="185"/>
      <c r="I61" s="186"/>
      <c r="J61" s="187">
        <f>J152</f>
        <v>0</v>
      </c>
      <c r="K61" s="188"/>
    </row>
    <row r="62" s="8" customFormat="1" ht="19.92" customHeight="1">
      <c r="B62" s="182"/>
      <c r="C62" s="183"/>
      <c r="D62" s="184" t="s">
        <v>136</v>
      </c>
      <c r="E62" s="185"/>
      <c r="F62" s="185"/>
      <c r="G62" s="185"/>
      <c r="H62" s="185"/>
      <c r="I62" s="186"/>
      <c r="J62" s="187">
        <f>J169</f>
        <v>0</v>
      </c>
      <c r="K62" s="188"/>
    </row>
    <row r="63" s="1" customFormat="1" ht="21.84" customHeight="1">
      <c r="B63" s="44"/>
      <c r="C63" s="45"/>
      <c r="D63" s="45"/>
      <c r="E63" s="45"/>
      <c r="F63" s="45"/>
      <c r="G63" s="45"/>
      <c r="H63" s="45"/>
      <c r="I63" s="142"/>
      <c r="J63" s="45"/>
      <c r="K63" s="49"/>
    </row>
    <row r="64" s="1" customFormat="1" ht="6.96" customHeight="1">
      <c r="B64" s="65"/>
      <c r="C64" s="66"/>
      <c r="D64" s="66"/>
      <c r="E64" s="66"/>
      <c r="F64" s="66"/>
      <c r="G64" s="66"/>
      <c r="H64" s="66"/>
      <c r="I64" s="164"/>
      <c r="J64" s="66"/>
      <c r="K64" s="67"/>
    </row>
    <row r="68" s="1" customFormat="1" ht="6.96" customHeight="1">
      <c r="B68" s="68"/>
      <c r="C68" s="69"/>
      <c r="D68" s="69"/>
      <c r="E68" s="69"/>
      <c r="F68" s="69"/>
      <c r="G68" s="69"/>
      <c r="H68" s="69"/>
      <c r="I68" s="167"/>
      <c r="J68" s="69"/>
      <c r="K68" s="69"/>
      <c r="L68" s="70"/>
    </row>
    <row r="69" s="1" customFormat="1" ht="36.96" customHeight="1">
      <c r="B69" s="44"/>
      <c r="C69" s="71" t="s">
        <v>137</v>
      </c>
      <c r="D69" s="72"/>
      <c r="E69" s="72"/>
      <c r="F69" s="72"/>
      <c r="G69" s="72"/>
      <c r="H69" s="72"/>
      <c r="I69" s="189"/>
      <c r="J69" s="72"/>
      <c r="K69" s="72"/>
      <c r="L69" s="70"/>
    </row>
    <row r="70" s="1" customFormat="1" ht="6.96" customHeight="1">
      <c r="B70" s="44"/>
      <c r="C70" s="72"/>
      <c r="D70" s="72"/>
      <c r="E70" s="72"/>
      <c r="F70" s="72"/>
      <c r="G70" s="72"/>
      <c r="H70" s="72"/>
      <c r="I70" s="189"/>
      <c r="J70" s="72"/>
      <c r="K70" s="72"/>
      <c r="L70" s="70"/>
    </row>
    <row r="71" s="1" customFormat="1" ht="14.4" customHeight="1">
      <c r="B71" s="44"/>
      <c r="C71" s="74" t="s">
        <v>18</v>
      </c>
      <c r="D71" s="72"/>
      <c r="E71" s="72"/>
      <c r="F71" s="72"/>
      <c r="G71" s="72"/>
      <c r="H71" s="72"/>
      <c r="I71" s="189"/>
      <c r="J71" s="72"/>
      <c r="K71" s="72"/>
      <c r="L71" s="70"/>
    </row>
    <row r="72" s="1" customFormat="1" ht="16.5" customHeight="1">
      <c r="B72" s="44"/>
      <c r="C72" s="72"/>
      <c r="D72" s="72"/>
      <c r="E72" s="190" t="str">
        <f>E7</f>
        <v>II/335 Uhlířské Janovice - Staňkovice, rekonstrukce vozovky a odstranění bodové závady</v>
      </c>
      <c r="F72" s="74"/>
      <c r="G72" s="74"/>
      <c r="H72" s="74"/>
      <c r="I72" s="189"/>
      <c r="J72" s="72"/>
      <c r="K72" s="72"/>
      <c r="L72" s="70"/>
    </row>
    <row r="73" s="1" customFormat="1" ht="14.4" customHeight="1">
      <c r="B73" s="44"/>
      <c r="C73" s="74" t="s">
        <v>120</v>
      </c>
      <c r="D73" s="72"/>
      <c r="E73" s="72"/>
      <c r="F73" s="72"/>
      <c r="G73" s="72"/>
      <c r="H73" s="72"/>
      <c r="I73" s="189"/>
      <c r="J73" s="72"/>
      <c r="K73" s="72"/>
      <c r="L73" s="70"/>
    </row>
    <row r="74" s="1" customFormat="1" ht="17.25" customHeight="1">
      <c r="B74" s="44"/>
      <c r="C74" s="72"/>
      <c r="D74" s="72"/>
      <c r="E74" s="80" t="str">
        <f>E9</f>
        <v>SO105_část SO105A - SO105A_REKONSTRUKCE SILNICE II/335, UHL. JANOVICE - PRŮTAH</v>
      </c>
      <c r="F74" s="72"/>
      <c r="G74" s="72"/>
      <c r="H74" s="72"/>
      <c r="I74" s="189"/>
      <c r="J74" s="72"/>
      <c r="K74" s="72"/>
      <c r="L74" s="70"/>
    </row>
    <row r="75" s="1" customFormat="1" ht="6.96" customHeight="1">
      <c r="B75" s="44"/>
      <c r="C75" s="72"/>
      <c r="D75" s="72"/>
      <c r="E75" s="72"/>
      <c r="F75" s="72"/>
      <c r="G75" s="72"/>
      <c r="H75" s="72"/>
      <c r="I75" s="189"/>
      <c r="J75" s="72"/>
      <c r="K75" s="72"/>
      <c r="L75" s="70"/>
    </row>
    <row r="76" s="1" customFormat="1" ht="18" customHeight="1">
      <c r="B76" s="44"/>
      <c r="C76" s="74" t="s">
        <v>23</v>
      </c>
      <c r="D76" s="72"/>
      <c r="E76" s="72"/>
      <c r="F76" s="191" t="str">
        <f>F12</f>
        <v>Katastrální obec Uhlířské janovice</v>
      </c>
      <c r="G76" s="72"/>
      <c r="H76" s="72"/>
      <c r="I76" s="192" t="s">
        <v>25</v>
      </c>
      <c r="J76" s="83" t="str">
        <f>IF(J12="","",J12)</f>
        <v>3. 11. 2017</v>
      </c>
      <c r="K76" s="72"/>
      <c r="L76" s="70"/>
    </row>
    <row r="77" s="1" customFormat="1" ht="6.96" customHeight="1">
      <c r="B77" s="44"/>
      <c r="C77" s="72"/>
      <c r="D77" s="72"/>
      <c r="E77" s="72"/>
      <c r="F77" s="72"/>
      <c r="G77" s="72"/>
      <c r="H77" s="72"/>
      <c r="I77" s="189"/>
      <c r="J77" s="72"/>
      <c r="K77" s="72"/>
      <c r="L77" s="70"/>
    </row>
    <row r="78" s="1" customFormat="1">
      <c r="B78" s="44"/>
      <c r="C78" s="74" t="s">
        <v>27</v>
      </c>
      <c r="D78" s="72"/>
      <c r="E78" s="72"/>
      <c r="F78" s="191" t="str">
        <f>E15</f>
        <v>Středočeský kraj</v>
      </c>
      <c r="G78" s="72"/>
      <c r="H78" s="72"/>
      <c r="I78" s="192" t="s">
        <v>33</v>
      </c>
      <c r="J78" s="191" t="str">
        <f>E21</f>
        <v>Pontex, spol. s r.o.</v>
      </c>
      <c r="K78" s="72"/>
      <c r="L78" s="70"/>
    </row>
    <row r="79" s="1" customFormat="1" ht="14.4" customHeight="1">
      <c r="B79" s="44"/>
      <c r="C79" s="74" t="s">
        <v>31</v>
      </c>
      <c r="D79" s="72"/>
      <c r="E79" s="72"/>
      <c r="F79" s="191" t="str">
        <f>IF(E18="","",E18)</f>
        <v/>
      </c>
      <c r="G79" s="72"/>
      <c r="H79" s="72"/>
      <c r="I79" s="189"/>
      <c r="J79" s="72"/>
      <c r="K79" s="72"/>
      <c r="L79" s="70"/>
    </row>
    <row r="80" s="1" customFormat="1" ht="10.32" customHeight="1">
      <c r="B80" s="44"/>
      <c r="C80" s="72"/>
      <c r="D80" s="72"/>
      <c r="E80" s="72"/>
      <c r="F80" s="72"/>
      <c r="G80" s="72"/>
      <c r="H80" s="72"/>
      <c r="I80" s="189"/>
      <c r="J80" s="72"/>
      <c r="K80" s="72"/>
      <c r="L80" s="70"/>
    </row>
    <row r="81" s="9" customFormat="1" ht="29.28" customHeight="1">
      <c r="B81" s="193"/>
      <c r="C81" s="194" t="s">
        <v>138</v>
      </c>
      <c r="D81" s="195" t="s">
        <v>58</v>
      </c>
      <c r="E81" s="195" t="s">
        <v>54</v>
      </c>
      <c r="F81" s="195" t="s">
        <v>139</v>
      </c>
      <c r="G81" s="195" t="s">
        <v>140</v>
      </c>
      <c r="H81" s="195" t="s">
        <v>141</v>
      </c>
      <c r="I81" s="196" t="s">
        <v>142</v>
      </c>
      <c r="J81" s="195" t="s">
        <v>124</v>
      </c>
      <c r="K81" s="197" t="s">
        <v>143</v>
      </c>
      <c r="L81" s="198"/>
      <c r="M81" s="100" t="s">
        <v>144</v>
      </c>
      <c r="N81" s="101" t="s">
        <v>43</v>
      </c>
      <c r="O81" s="101" t="s">
        <v>145</v>
      </c>
      <c r="P81" s="101" t="s">
        <v>146</v>
      </c>
      <c r="Q81" s="101" t="s">
        <v>147</v>
      </c>
      <c r="R81" s="101" t="s">
        <v>148</v>
      </c>
      <c r="S81" s="101" t="s">
        <v>149</v>
      </c>
      <c r="T81" s="102" t="s">
        <v>150</v>
      </c>
    </row>
    <row r="82" s="1" customFormat="1" ht="29.28" customHeight="1">
      <c r="B82" s="44"/>
      <c r="C82" s="106" t="s">
        <v>125</v>
      </c>
      <c r="D82" s="72"/>
      <c r="E82" s="72"/>
      <c r="F82" s="72"/>
      <c r="G82" s="72"/>
      <c r="H82" s="72"/>
      <c r="I82" s="189"/>
      <c r="J82" s="199">
        <f>BK82</f>
        <v>0</v>
      </c>
      <c r="K82" s="72"/>
      <c r="L82" s="70"/>
      <c r="M82" s="103"/>
      <c r="N82" s="104"/>
      <c r="O82" s="104"/>
      <c r="P82" s="200">
        <f>P83</f>
        <v>0</v>
      </c>
      <c r="Q82" s="104"/>
      <c r="R82" s="200">
        <f>R83</f>
        <v>41.660470859999997</v>
      </c>
      <c r="S82" s="104"/>
      <c r="T82" s="201">
        <f>T83</f>
        <v>215.65356</v>
      </c>
      <c r="AT82" s="22" t="s">
        <v>72</v>
      </c>
      <c r="AU82" s="22" t="s">
        <v>126</v>
      </c>
      <c r="BK82" s="202">
        <f>BK83</f>
        <v>0</v>
      </c>
    </row>
    <row r="83" s="10" customFormat="1" ht="37.44" customHeight="1">
      <c r="B83" s="203"/>
      <c r="C83" s="204"/>
      <c r="D83" s="205" t="s">
        <v>72</v>
      </c>
      <c r="E83" s="206" t="s">
        <v>151</v>
      </c>
      <c r="F83" s="206" t="s">
        <v>152</v>
      </c>
      <c r="G83" s="204"/>
      <c r="H83" s="204"/>
      <c r="I83" s="207"/>
      <c r="J83" s="208">
        <f>BK83</f>
        <v>0</v>
      </c>
      <c r="K83" s="204"/>
      <c r="L83" s="209"/>
      <c r="M83" s="210"/>
      <c r="N83" s="211"/>
      <c r="O83" s="211"/>
      <c r="P83" s="212">
        <f>P84+P108+P142+P152+P169</f>
        <v>0</v>
      </c>
      <c r="Q83" s="211"/>
      <c r="R83" s="212">
        <f>R84+R108+R142+R152+R169</f>
        <v>41.660470859999997</v>
      </c>
      <c r="S83" s="211"/>
      <c r="T83" s="213">
        <f>T84+T108+T142+T152+T169</f>
        <v>215.65356</v>
      </c>
      <c r="AR83" s="214" t="s">
        <v>81</v>
      </c>
      <c r="AT83" s="215" t="s">
        <v>72</v>
      </c>
      <c r="AU83" s="215" t="s">
        <v>73</v>
      </c>
      <c r="AY83" s="214" t="s">
        <v>153</v>
      </c>
      <c r="BK83" s="216">
        <f>BK84+BK108+BK142+BK152+BK169</f>
        <v>0</v>
      </c>
    </row>
    <row r="84" s="10" customFormat="1" ht="19.92" customHeight="1">
      <c r="B84" s="203"/>
      <c r="C84" s="204"/>
      <c r="D84" s="205" t="s">
        <v>72</v>
      </c>
      <c r="E84" s="217" t="s">
        <v>81</v>
      </c>
      <c r="F84" s="217" t="s">
        <v>154</v>
      </c>
      <c r="G84" s="204"/>
      <c r="H84" s="204"/>
      <c r="I84" s="207"/>
      <c r="J84" s="218">
        <f>BK84</f>
        <v>0</v>
      </c>
      <c r="K84" s="204"/>
      <c r="L84" s="209"/>
      <c r="M84" s="210"/>
      <c r="N84" s="211"/>
      <c r="O84" s="211"/>
      <c r="P84" s="212">
        <f>SUM(P85:P107)</f>
        <v>0</v>
      </c>
      <c r="Q84" s="211"/>
      <c r="R84" s="212">
        <f>SUM(R85:R107)</f>
        <v>4.4240749000000008</v>
      </c>
      <c r="S84" s="211"/>
      <c r="T84" s="213">
        <f>SUM(T85:T107)</f>
        <v>215.65356</v>
      </c>
      <c r="AR84" s="214" t="s">
        <v>81</v>
      </c>
      <c r="AT84" s="215" t="s">
        <v>72</v>
      </c>
      <c r="AU84" s="215" t="s">
        <v>81</v>
      </c>
      <c r="AY84" s="214" t="s">
        <v>153</v>
      </c>
      <c r="BK84" s="216">
        <f>SUM(BK85:BK107)</f>
        <v>0</v>
      </c>
    </row>
    <row r="85" s="1" customFormat="1" ht="63.75" customHeight="1">
      <c r="B85" s="44"/>
      <c r="C85" s="219" t="s">
        <v>81</v>
      </c>
      <c r="D85" s="219" t="s">
        <v>155</v>
      </c>
      <c r="E85" s="220" t="s">
        <v>810</v>
      </c>
      <c r="F85" s="221" t="s">
        <v>811</v>
      </c>
      <c r="G85" s="222" t="s">
        <v>158</v>
      </c>
      <c r="H85" s="223">
        <v>258.74000000000001</v>
      </c>
      <c r="I85" s="224"/>
      <c r="J85" s="225">
        <f>ROUND(I85*H85,2)</f>
        <v>0</v>
      </c>
      <c r="K85" s="221" t="s">
        <v>159</v>
      </c>
      <c r="L85" s="70"/>
      <c r="M85" s="226" t="s">
        <v>21</v>
      </c>
      <c r="N85" s="227" t="s">
        <v>44</v>
      </c>
      <c r="O85" s="45"/>
      <c r="P85" s="228">
        <f>O85*H85</f>
        <v>0</v>
      </c>
      <c r="Q85" s="228">
        <v>0</v>
      </c>
      <c r="R85" s="228">
        <f>Q85*H85</f>
        <v>0</v>
      </c>
      <c r="S85" s="228">
        <v>0.42499999999999999</v>
      </c>
      <c r="T85" s="229">
        <f>S85*H85</f>
        <v>109.9645</v>
      </c>
      <c r="AR85" s="22" t="s">
        <v>160</v>
      </c>
      <c r="AT85" s="22" t="s">
        <v>155</v>
      </c>
      <c r="AU85" s="22" t="s">
        <v>83</v>
      </c>
      <c r="AY85" s="22" t="s">
        <v>153</v>
      </c>
      <c r="BE85" s="230">
        <f>IF(N85="základní",J85,0)</f>
        <v>0</v>
      </c>
      <c r="BF85" s="230">
        <f>IF(N85="snížená",J85,0)</f>
        <v>0</v>
      </c>
      <c r="BG85" s="230">
        <f>IF(N85="zákl. přenesená",J85,0)</f>
        <v>0</v>
      </c>
      <c r="BH85" s="230">
        <f>IF(N85="sníž. přenesená",J85,0)</f>
        <v>0</v>
      </c>
      <c r="BI85" s="230">
        <f>IF(N85="nulová",J85,0)</f>
        <v>0</v>
      </c>
      <c r="BJ85" s="22" t="s">
        <v>81</v>
      </c>
      <c r="BK85" s="230">
        <f>ROUND(I85*H85,2)</f>
        <v>0</v>
      </c>
      <c r="BL85" s="22" t="s">
        <v>160</v>
      </c>
      <c r="BM85" s="22" t="s">
        <v>812</v>
      </c>
    </row>
    <row r="86" s="1" customFormat="1">
      <c r="B86" s="44"/>
      <c r="C86" s="72"/>
      <c r="D86" s="231" t="s">
        <v>162</v>
      </c>
      <c r="E86" s="72"/>
      <c r="F86" s="232" t="s">
        <v>813</v>
      </c>
      <c r="G86" s="72"/>
      <c r="H86" s="72"/>
      <c r="I86" s="189"/>
      <c r="J86" s="72"/>
      <c r="K86" s="72"/>
      <c r="L86" s="70"/>
      <c r="M86" s="233"/>
      <c r="N86" s="45"/>
      <c r="O86" s="45"/>
      <c r="P86" s="45"/>
      <c r="Q86" s="45"/>
      <c r="R86" s="45"/>
      <c r="S86" s="45"/>
      <c r="T86" s="93"/>
      <c r="AT86" s="22" t="s">
        <v>162</v>
      </c>
      <c r="AU86" s="22" t="s">
        <v>83</v>
      </c>
    </row>
    <row r="87" s="1" customFormat="1" ht="38.25" customHeight="1">
      <c r="B87" s="44"/>
      <c r="C87" s="219" t="s">
        <v>83</v>
      </c>
      <c r="D87" s="219" t="s">
        <v>155</v>
      </c>
      <c r="E87" s="220" t="s">
        <v>640</v>
      </c>
      <c r="F87" s="221" t="s">
        <v>641</v>
      </c>
      <c r="G87" s="222" t="s">
        <v>158</v>
      </c>
      <c r="H87" s="223">
        <v>16.300000000000001</v>
      </c>
      <c r="I87" s="224"/>
      <c r="J87" s="225">
        <f>ROUND(I87*H87,2)</f>
        <v>0</v>
      </c>
      <c r="K87" s="221" t="s">
        <v>159</v>
      </c>
      <c r="L87" s="70"/>
      <c r="M87" s="226" t="s">
        <v>21</v>
      </c>
      <c r="N87" s="227" t="s">
        <v>44</v>
      </c>
      <c r="O87" s="45"/>
      <c r="P87" s="228">
        <f>O87*H87</f>
        <v>0</v>
      </c>
      <c r="Q87" s="228">
        <v>0</v>
      </c>
      <c r="R87" s="228">
        <f>Q87*H87</f>
        <v>0</v>
      </c>
      <c r="S87" s="228">
        <v>0.29999999999999999</v>
      </c>
      <c r="T87" s="229">
        <f>S87*H87</f>
        <v>4.8899999999999997</v>
      </c>
      <c r="AR87" s="22" t="s">
        <v>160</v>
      </c>
      <c r="AT87" s="22" t="s">
        <v>155</v>
      </c>
      <c r="AU87" s="22" t="s">
        <v>83</v>
      </c>
      <c r="AY87" s="22" t="s">
        <v>153</v>
      </c>
      <c r="BE87" s="230">
        <f>IF(N87="základní",J87,0)</f>
        <v>0</v>
      </c>
      <c r="BF87" s="230">
        <f>IF(N87="snížená",J87,0)</f>
        <v>0</v>
      </c>
      <c r="BG87" s="230">
        <f>IF(N87="zákl. přenesená",J87,0)</f>
        <v>0</v>
      </c>
      <c r="BH87" s="230">
        <f>IF(N87="sníž. přenesená",J87,0)</f>
        <v>0</v>
      </c>
      <c r="BI87" s="230">
        <f>IF(N87="nulová",J87,0)</f>
        <v>0</v>
      </c>
      <c r="BJ87" s="22" t="s">
        <v>81</v>
      </c>
      <c r="BK87" s="230">
        <f>ROUND(I87*H87,2)</f>
        <v>0</v>
      </c>
      <c r="BL87" s="22" t="s">
        <v>160</v>
      </c>
      <c r="BM87" s="22" t="s">
        <v>814</v>
      </c>
    </row>
    <row r="88" s="1" customFormat="1">
      <c r="B88" s="44"/>
      <c r="C88" s="72"/>
      <c r="D88" s="231" t="s">
        <v>162</v>
      </c>
      <c r="E88" s="72"/>
      <c r="F88" s="232" t="s">
        <v>815</v>
      </c>
      <c r="G88" s="72"/>
      <c r="H88" s="72"/>
      <c r="I88" s="189"/>
      <c r="J88" s="72"/>
      <c r="K88" s="72"/>
      <c r="L88" s="70"/>
      <c r="M88" s="233"/>
      <c r="N88" s="45"/>
      <c r="O88" s="45"/>
      <c r="P88" s="45"/>
      <c r="Q88" s="45"/>
      <c r="R88" s="45"/>
      <c r="S88" s="45"/>
      <c r="T88" s="93"/>
      <c r="AT88" s="22" t="s">
        <v>162</v>
      </c>
      <c r="AU88" s="22" t="s">
        <v>83</v>
      </c>
    </row>
    <row r="89" s="1" customFormat="1" ht="38.25" customHeight="1">
      <c r="B89" s="44"/>
      <c r="C89" s="219" t="s">
        <v>167</v>
      </c>
      <c r="D89" s="219" t="s">
        <v>155</v>
      </c>
      <c r="E89" s="220" t="s">
        <v>816</v>
      </c>
      <c r="F89" s="221" t="s">
        <v>817</v>
      </c>
      <c r="G89" s="222" t="s">
        <v>158</v>
      </c>
      <c r="H89" s="223">
        <v>16.300000000000001</v>
      </c>
      <c r="I89" s="224"/>
      <c r="J89" s="225">
        <f>ROUND(I89*H89,2)</f>
        <v>0</v>
      </c>
      <c r="K89" s="221" t="s">
        <v>159</v>
      </c>
      <c r="L89" s="70"/>
      <c r="M89" s="226" t="s">
        <v>21</v>
      </c>
      <c r="N89" s="227" t="s">
        <v>44</v>
      </c>
      <c r="O89" s="45"/>
      <c r="P89" s="228">
        <f>O89*H89</f>
        <v>0</v>
      </c>
      <c r="Q89" s="228">
        <v>0</v>
      </c>
      <c r="R89" s="228">
        <f>Q89*H89</f>
        <v>0</v>
      </c>
      <c r="S89" s="228">
        <v>0.098000000000000004</v>
      </c>
      <c r="T89" s="229">
        <f>S89*H89</f>
        <v>1.5974000000000002</v>
      </c>
      <c r="AR89" s="22" t="s">
        <v>160</v>
      </c>
      <c r="AT89" s="22" t="s">
        <v>155</v>
      </c>
      <c r="AU89" s="22" t="s">
        <v>83</v>
      </c>
      <c r="AY89" s="22" t="s">
        <v>153</v>
      </c>
      <c r="BE89" s="230">
        <f>IF(N89="základní",J89,0)</f>
        <v>0</v>
      </c>
      <c r="BF89" s="230">
        <f>IF(N89="snížená",J89,0)</f>
        <v>0</v>
      </c>
      <c r="BG89" s="230">
        <f>IF(N89="zákl. přenesená",J89,0)</f>
        <v>0</v>
      </c>
      <c r="BH89" s="230">
        <f>IF(N89="sníž. přenesená",J89,0)</f>
        <v>0</v>
      </c>
      <c r="BI89" s="230">
        <f>IF(N89="nulová",J89,0)</f>
        <v>0</v>
      </c>
      <c r="BJ89" s="22" t="s">
        <v>81</v>
      </c>
      <c r="BK89" s="230">
        <f>ROUND(I89*H89,2)</f>
        <v>0</v>
      </c>
      <c r="BL89" s="22" t="s">
        <v>160</v>
      </c>
      <c r="BM89" s="22" t="s">
        <v>818</v>
      </c>
    </row>
    <row r="90" s="1" customFormat="1">
      <c r="B90" s="44"/>
      <c r="C90" s="72"/>
      <c r="D90" s="231" t="s">
        <v>162</v>
      </c>
      <c r="E90" s="72"/>
      <c r="F90" s="232" t="s">
        <v>819</v>
      </c>
      <c r="G90" s="72"/>
      <c r="H90" s="72"/>
      <c r="I90" s="189"/>
      <c r="J90" s="72"/>
      <c r="K90" s="72"/>
      <c r="L90" s="70"/>
      <c r="M90" s="233"/>
      <c r="N90" s="45"/>
      <c r="O90" s="45"/>
      <c r="P90" s="45"/>
      <c r="Q90" s="45"/>
      <c r="R90" s="45"/>
      <c r="S90" s="45"/>
      <c r="T90" s="93"/>
      <c r="AT90" s="22" t="s">
        <v>162</v>
      </c>
      <c r="AU90" s="22" t="s">
        <v>83</v>
      </c>
    </row>
    <row r="91" s="1" customFormat="1" ht="51" customHeight="1">
      <c r="B91" s="44"/>
      <c r="C91" s="219" t="s">
        <v>160</v>
      </c>
      <c r="D91" s="219" t="s">
        <v>155</v>
      </c>
      <c r="E91" s="220" t="s">
        <v>820</v>
      </c>
      <c r="F91" s="221" t="s">
        <v>821</v>
      </c>
      <c r="G91" s="222" t="s">
        <v>158</v>
      </c>
      <c r="H91" s="223">
        <v>98.609999999999999</v>
      </c>
      <c r="I91" s="224"/>
      <c r="J91" s="225">
        <f>ROUND(I91*H91,2)</f>
        <v>0</v>
      </c>
      <c r="K91" s="221" t="s">
        <v>159</v>
      </c>
      <c r="L91" s="70"/>
      <c r="M91" s="226" t="s">
        <v>21</v>
      </c>
      <c r="N91" s="227" t="s">
        <v>44</v>
      </c>
      <c r="O91" s="45"/>
      <c r="P91" s="228">
        <f>O91*H91</f>
        <v>0</v>
      </c>
      <c r="Q91" s="228">
        <v>0</v>
      </c>
      <c r="R91" s="228">
        <f>Q91*H91</f>
        <v>0</v>
      </c>
      <c r="S91" s="228">
        <v>0.75</v>
      </c>
      <c r="T91" s="229">
        <f>S91*H91</f>
        <v>73.957499999999996</v>
      </c>
      <c r="AR91" s="22" t="s">
        <v>160</v>
      </c>
      <c r="AT91" s="22" t="s">
        <v>155</v>
      </c>
      <c r="AU91" s="22" t="s">
        <v>83</v>
      </c>
      <c r="AY91" s="22" t="s">
        <v>153</v>
      </c>
      <c r="BE91" s="230">
        <f>IF(N91="základní",J91,0)</f>
        <v>0</v>
      </c>
      <c r="BF91" s="230">
        <f>IF(N91="snížená",J91,0)</f>
        <v>0</v>
      </c>
      <c r="BG91" s="230">
        <f>IF(N91="zákl. přenesená",J91,0)</f>
        <v>0</v>
      </c>
      <c r="BH91" s="230">
        <f>IF(N91="sníž. přenesená",J91,0)</f>
        <v>0</v>
      </c>
      <c r="BI91" s="230">
        <f>IF(N91="nulová",J91,0)</f>
        <v>0</v>
      </c>
      <c r="BJ91" s="22" t="s">
        <v>81</v>
      </c>
      <c r="BK91" s="230">
        <f>ROUND(I91*H91,2)</f>
        <v>0</v>
      </c>
      <c r="BL91" s="22" t="s">
        <v>160</v>
      </c>
      <c r="BM91" s="22" t="s">
        <v>822</v>
      </c>
    </row>
    <row r="92" s="1" customFormat="1">
      <c r="B92" s="44"/>
      <c r="C92" s="72"/>
      <c r="D92" s="231" t="s">
        <v>162</v>
      </c>
      <c r="E92" s="72"/>
      <c r="F92" s="232" t="s">
        <v>823</v>
      </c>
      <c r="G92" s="72"/>
      <c r="H92" s="72"/>
      <c r="I92" s="189"/>
      <c r="J92" s="72"/>
      <c r="K92" s="72"/>
      <c r="L92" s="70"/>
      <c r="M92" s="233"/>
      <c r="N92" s="45"/>
      <c r="O92" s="45"/>
      <c r="P92" s="45"/>
      <c r="Q92" s="45"/>
      <c r="R92" s="45"/>
      <c r="S92" s="45"/>
      <c r="T92" s="93"/>
      <c r="AT92" s="22" t="s">
        <v>162</v>
      </c>
      <c r="AU92" s="22" t="s">
        <v>83</v>
      </c>
    </row>
    <row r="93" s="11" customFormat="1">
      <c r="B93" s="234"/>
      <c r="C93" s="235"/>
      <c r="D93" s="231" t="s">
        <v>181</v>
      </c>
      <c r="E93" s="236" t="s">
        <v>21</v>
      </c>
      <c r="F93" s="237" t="s">
        <v>824</v>
      </c>
      <c r="G93" s="235"/>
      <c r="H93" s="238">
        <v>98.609999999999999</v>
      </c>
      <c r="I93" s="239"/>
      <c r="J93" s="235"/>
      <c r="K93" s="235"/>
      <c r="L93" s="240"/>
      <c r="M93" s="241"/>
      <c r="N93" s="242"/>
      <c r="O93" s="242"/>
      <c r="P93" s="242"/>
      <c r="Q93" s="242"/>
      <c r="R93" s="242"/>
      <c r="S93" s="242"/>
      <c r="T93" s="243"/>
      <c r="AT93" s="244" t="s">
        <v>181</v>
      </c>
      <c r="AU93" s="244" t="s">
        <v>83</v>
      </c>
      <c r="AV93" s="11" t="s">
        <v>83</v>
      </c>
      <c r="AW93" s="11" t="s">
        <v>37</v>
      </c>
      <c r="AX93" s="11" t="s">
        <v>81</v>
      </c>
      <c r="AY93" s="244" t="s">
        <v>153</v>
      </c>
    </row>
    <row r="94" s="1" customFormat="1" ht="38.25" customHeight="1">
      <c r="B94" s="44"/>
      <c r="C94" s="219" t="s">
        <v>176</v>
      </c>
      <c r="D94" s="219" t="s">
        <v>155</v>
      </c>
      <c r="E94" s="220" t="s">
        <v>577</v>
      </c>
      <c r="F94" s="221" t="s">
        <v>578</v>
      </c>
      <c r="G94" s="222" t="s">
        <v>158</v>
      </c>
      <c r="H94" s="223">
        <v>98.609999999999999</v>
      </c>
      <c r="I94" s="224"/>
      <c r="J94" s="225">
        <f>ROUND(I94*H94,2)</f>
        <v>0</v>
      </c>
      <c r="K94" s="221" t="s">
        <v>159</v>
      </c>
      <c r="L94" s="70"/>
      <c r="M94" s="226" t="s">
        <v>21</v>
      </c>
      <c r="N94" s="227" t="s">
        <v>44</v>
      </c>
      <c r="O94" s="45"/>
      <c r="P94" s="228">
        <f>O94*H94</f>
        <v>0</v>
      </c>
      <c r="Q94" s="228">
        <v>9.0000000000000006E-05</v>
      </c>
      <c r="R94" s="228">
        <f>Q94*H94</f>
        <v>0.0088748999999999998</v>
      </c>
      <c r="S94" s="228">
        <v>0.25600000000000001</v>
      </c>
      <c r="T94" s="229">
        <f>S94*H94</f>
        <v>25.244160000000001</v>
      </c>
      <c r="AR94" s="22" t="s">
        <v>160</v>
      </c>
      <c r="AT94" s="22" t="s">
        <v>155</v>
      </c>
      <c r="AU94" s="22" t="s">
        <v>83</v>
      </c>
      <c r="AY94" s="22" t="s">
        <v>153</v>
      </c>
      <c r="BE94" s="230">
        <f>IF(N94="základní",J94,0)</f>
        <v>0</v>
      </c>
      <c r="BF94" s="230">
        <f>IF(N94="snížená",J94,0)</f>
        <v>0</v>
      </c>
      <c r="BG94" s="230">
        <f>IF(N94="zákl. přenesená",J94,0)</f>
        <v>0</v>
      </c>
      <c r="BH94" s="230">
        <f>IF(N94="sníž. přenesená",J94,0)</f>
        <v>0</v>
      </c>
      <c r="BI94" s="230">
        <f>IF(N94="nulová",J94,0)</f>
        <v>0</v>
      </c>
      <c r="BJ94" s="22" t="s">
        <v>81</v>
      </c>
      <c r="BK94" s="230">
        <f>ROUND(I94*H94,2)</f>
        <v>0</v>
      </c>
      <c r="BL94" s="22" t="s">
        <v>160</v>
      </c>
      <c r="BM94" s="22" t="s">
        <v>825</v>
      </c>
    </row>
    <row r="95" s="1" customFormat="1">
      <c r="B95" s="44"/>
      <c r="C95" s="72"/>
      <c r="D95" s="231" t="s">
        <v>162</v>
      </c>
      <c r="E95" s="72"/>
      <c r="F95" s="232" t="s">
        <v>826</v>
      </c>
      <c r="G95" s="72"/>
      <c r="H95" s="72"/>
      <c r="I95" s="189"/>
      <c r="J95" s="72"/>
      <c r="K95" s="72"/>
      <c r="L95" s="70"/>
      <c r="M95" s="233"/>
      <c r="N95" s="45"/>
      <c r="O95" s="45"/>
      <c r="P95" s="45"/>
      <c r="Q95" s="45"/>
      <c r="R95" s="45"/>
      <c r="S95" s="45"/>
      <c r="T95" s="93"/>
      <c r="AT95" s="22" t="s">
        <v>162</v>
      </c>
      <c r="AU95" s="22" t="s">
        <v>83</v>
      </c>
    </row>
    <row r="96" s="11" customFormat="1">
      <c r="B96" s="234"/>
      <c r="C96" s="235"/>
      <c r="D96" s="231" t="s">
        <v>181</v>
      </c>
      <c r="E96" s="236" t="s">
        <v>21</v>
      </c>
      <c r="F96" s="237" t="s">
        <v>827</v>
      </c>
      <c r="G96" s="235"/>
      <c r="H96" s="238">
        <v>98.609999999999999</v>
      </c>
      <c r="I96" s="239"/>
      <c r="J96" s="235"/>
      <c r="K96" s="235"/>
      <c r="L96" s="240"/>
      <c r="M96" s="241"/>
      <c r="N96" s="242"/>
      <c r="O96" s="242"/>
      <c r="P96" s="242"/>
      <c r="Q96" s="242"/>
      <c r="R96" s="242"/>
      <c r="S96" s="242"/>
      <c r="T96" s="243"/>
      <c r="AT96" s="244" t="s">
        <v>181</v>
      </c>
      <c r="AU96" s="244" t="s">
        <v>83</v>
      </c>
      <c r="AV96" s="11" t="s">
        <v>83</v>
      </c>
      <c r="AW96" s="11" t="s">
        <v>37</v>
      </c>
      <c r="AX96" s="11" t="s">
        <v>81</v>
      </c>
      <c r="AY96" s="244" t="s">
        <v>153</v>
      </c>
    </row>
    <row r="97" s="1" customFormat="1" ht="38.25" customHeight="1">
      <c r="B97" s="44"/>
      <c r="C97" s="219" t="s">
        <v>184</v>
      </c>
      <c r="D97" s="219" t="s">
        <v>155</v>
      </c>
      <c r="E97" s="220" t="s">
        <v>828</v>
      </c>
      <c r="F97" s="221" t="s">
        <v>829</v>
      </c>
      <c r="G97" s="222" t="s">
        <v>192</v>
      </c>
      <c r="H97" s="223">
        <v>11.038</v>
      </c>
      <c r="I97" s="224"/>
      <c r="J97" s="225">
        <f>ROUND(I97*H97,2)</f>
        <v>0</v>
      </c>
      <c r="K97" s="221" t="s">
        <v>159</v>
      </c>
      <c r="L97" s="70"/>
      <c r="M97" s="226" t="s">
        <v>21</v>
      </c>
      <c r="N97" s="227" t="s">
        <v>44</v>
      </c>
      <c r="O97" s="45"/>
      <c r="P97" s="228">
        <f>O97*H97</f>
        <v>0</v>
      </c>
      <c r="Q97" s="228">
        <v>0</v>
      </c>
      <c r="R97" s="228">
        <f>Q97*H97</f>
        <v>0</v>
      </c>
      <c r="S97" s="228">
        <v>0</v>
      </c>
      <c r="T97" s="229">
        <f>S97*H97</f>
        <v>0</v>
      </c>
      <c r="AR97" s="22" t="s">
        <v>160</v>
      </c>
      <c r="AT97" s="22" t="s">
        <v>155</v>
      </c>
      <c r="AU97" s="22" t="s">
        <v>83</v>
      </c>
      <c r="AY97" s="22" t="s">
        <v>153</v>
      </c>
      <c r="BE97" s="230">
        <f>IF(N97="základní",J97,0)</f>
        <v>0</v>
      </c>
      <c r="BF97" s="230">
        <f>IF(N97="snížená",J97,0)</f>
        <v>0</v>
      </c>
      <c r="BG97" s="230">
        <f>IF(N97="zákl. přenesená",J97,0)</f>
        <v>0</v>
      </c>
      <c r="BH97" s="230">
        <f>IF(N97="sníž. přenesená",J97,0)</f>
        <v>0</v>
      </c>
      <c r="BI97" s="230">
        <f>IF(N97="nulová",J97,0)</f>
        <v>0</v>
      </c>
      <c r="BJ97" s="22" t="s">
        <v>81</v>
      </c>
      <c r="BK97" s="230">
        <f>ROUND(I97*H97,2)</f>
        <v>0</v>
      </c>
      <c r="BL97" s="22" t="s">
        <v>160</v>
      </c>
      <c r="BM97" s="22" t="s">
        <v>830</v>
      </c>
    </row>
    <row r="98" s="1" customFormat="1">
      <c r="B98" s="44"/>
      <c r="C98" s="72"/>
      <c r="D98" s="231" t="s">
        <v>162</v>
      </c>
      <c r="E98" s="72"/>
      <c r="F98" s="232" t="s">
        <v>831</v>
      </c>
      <c r="G98" s="72"/>
      <c r="H98" s="72"/>
      <c r="I98" s="189"/>
      <c r="J98" s="72"/>
      <c r="K98" s="72"/>
      <c r="L98" s="70"/>
      <c r="M98" s="233"/>
      <c r="N98" s="45"/>
      <c r="O98" s="45"/>
      <c r="P98" s="45"/>
      <c r="Q98" s="45"/>
      <c r="R98" s="45"/>
      <c r="S98" s="45"/>
      <c r="T98" s="93"/>
      <c r="AT98" s="22" t="s">
        <v>162</v>
      </c>
      <c r="AU98" s="22" t="s">
        <v>83</v>
      </c>
    </row>
    <row r="99" s="11" customFormat="1">
      <c r="B99" s="234"/>
      <c r="C99" s="235"/>
      <c r="D99" s="231" t="s">
        <v>181</v>
      </c>
      <c r="E99" s="236" t="s">
        <v>21</v>
      </c>
      <c r="F99" s="237" t="s">
        <v>832</v>
      </c>
      <c r="G99" s="235"/>
      <c r="H99" s="238">
        <v>11.038</v>
      </c>
      <c r="I99" s="239"/>
      <c r="J99" s="235"/>
      <c r="K99" s="235"/>
      <c r="L99" s="240"/>
      <c r="M99" s="241"/>
      <c r="N99" s="242"/>
      <c r="O99" s="242"/>
      <c r="P99" s="242"/>
      <c r="Q99" s="242"/>
      <c r="R99" s="242"/>
      <c r="S99" s="242"/>
      <c r="T99" s="243"/>
      <c r="AT99" s="244" t="s">
        <v>181</v>
      </c>
      <c r="AU99" s="244" t="s">
        <v>83</v>
      </c>
      <c r="AV99" s="11" t="s">
        <v>83</v>
      </c>
      <c r="AW99" s="11" t="s">
        <v>37</v>
      </c>
      <c r="AX99" s="11" t="s">
        <v>81</v>
      </c>
      <c r="AY99" s="244" t="s">
        <v>153</v>
      </c>
    </row>
    <row r="100" s="1" customFormat="1" ht="25.5" customHeight="1">
      <c r="B100" s="44"/>
      <c r="C100" s="219" t="s">
        <v>189</v>
      </c>
      <c r="D100" s="219" t="s">
        <v>155</v>
      </c>
      <c r="E100" s="220" t="s">
        <v>833</v>
      </c>
      <c r="F100" s="221" t="s">
        <v>834</v>
      </c>
      <c r="G100" s="222" t="s">
        <v>192</v>
      </c>
      <c r="H100" s="223">
        <v>11.038</v>
      </c>
      <c r="I100" s="224"/>
      <c r="J100" s="225">
        <f>ROUND(I100*H100,2)</f>
        <v>0</v>
      </c>
      <c r="K100" s="221" t="s">
        <v>159</v>
      </c>
      <c r="L100" s="70"/>
      <c r="M100" s="226" t="s">
        <v>21</v>
      </c>
      <c r="N100" s="227" t="s">
        <v>44</v>
      </c>
      <c r="O100" s="45"/>
      <c r="P100" s="228">
        <f>O100*H100</f>
        <v>0</v>
      </c>
      <c r="Q100" s="228">
        <v>0.40000000000000002</v>
      </c>
      <c r="R100" s="228">
        <f>Q100*H100</f>
        <v>4.4152000000000005</v>
      </c>
      <c r="S100" s="228">
        <v>0</v>
      </c>
      <c r="T100" s="229">
        <f>S100*H100</f>
        <v>0</v>
      </c>
      <c r="AR100" s="22" t="s">
        <v>160</v>
      </c>
      <c r="AT100" s="22" t="s">
        <v>155</v>
      </c>
      <c r="AU100" s="22" t="s">
        <v>83</v>
      </c>
      <c r="AY100" s="22" t="s">
        <v>153</v>
      </c>
      <c r="BE100" s="230">
        <f>IF(N100="základní",J100,0)</f>
        <v>0</v>
      </c>
      <c r="BF100" s="230">
        <f>IF(N100="snížená",J100,0)</f>
        <v>0</v>
      </c>
      <c r="BG100" s="230">
        <f>IF(N100="zákl. přenesená",J100,0)</f>
        <v>0</v>
      </c>
      <c r="BH100" s="230">
        <f>IF(N100="sníž. přenesená",J100,0)</f>
        <v>0</v>
      </c>
      <c r="BI100" s="230">
        <f>IF(N100="nulová",J100,0)</f>
        <v>0</v>
      </c>
      <c r="BJ100" s="22" t="s">
        <v>81</v>
      </c>
      <c r="BK100" s="230">
        <f>ROUND(I100*H100,2)</f>
        <v>0</v>
      </c>
      <c r="BL100" s="22" t="s">
        <v>160</v>
      </c>
      <c r="BM100" s="22" t="s">
        <v>835</v>
      </c>
    </row>
    <row r="101" s="1" customFormat="1">
      <c r="B101" s="44"/>
      <c r="C101" s="72"/>
      <c r="D101" s="231" t="s">
        <v>162</v>
      </c>
      <c r="E101" s="72"/>
      <c r="F101" s="232" t="s">
        <v>831</v>
      </c>
      <c r="G101" s="72"/>
      <c r="H101" s="72"/>
      <c r="I101" s="189"/>
      <c r="J101" s="72"/>
      <c r="K101" s="72"/>
      <c r="L101" s="70"/>
      <c r="M101" s="233"/>
      <c r="N101" s="45"/>
      <c r="O101" s="45"/>
      <c r="P101" s="45"/>
      <c r="Q101" s="45"/>
      <c r="R101" s="45"/>
      <c r="S101" s="45"/>
      <c r="T101" s="93"/>
      <c r="AT101" s="22" t="s">
        <v>162</v>
      </c>
      <c r="AU101" s="22" t="s">
        <v>83</v>
      </c>
    </row>
    <row r="102" s="11" customFormat="1">
      <c r="B102" s="234"/>
      <c r="C102" s="235"/>
      <c r="D102" s="231" t="s">
        <v>181</v>
      </c>
      <c r="E102" s="236" t="s">
        <v>21</v>
      </c>
      <c r="F102" s="237" t="s">
        <v>832</v>
      </c>
      <c r="G102" s="235"/>
      <c r="H102" s="238">
        <v>11.038</v>
      </c>
      <c r="I102" s="239"/>
      <c r="J102" s="235"/>
      <c r="K102" s="235"/>
      <c r="L102" s="240"/>
      <c r="M102" s="241"/>
      <c r="N102" s="242"/>
      <c r="O102" s="242"/>
      <c r="P102" s="242"/>
      <c r="Q102" s="242"/>
      <c r="R102" s="242"/>
      <c r="S102" s="242"/>
      <c r="T102" s="243"/>
      <c r="AT102" s="244" t="s">
        <v>181</v>
      </c>
      <c r="AU102" s="244" t="s">
        <v>83</v>
      </c>
      <c r="AV102" s="11" t="s">
        <v>83</v>
      </c>
      <c r="AW102" s="11" t="s">
        <v>37</v>
      </c>
      <c r="AX102" s="11" t="s">
        <v>81</v>
      </c>
      <c r="AY102" s="244" t="s">
        <v>153</v>
      </c>
    </row>
    <row r="103" s="1" customFormat="1" ht="38.25" customHeight="1">
      <c r="B103" s="44"/>
      <c r="C103" s="219" t="s">
        <v>196</v>
      </c>
      <c r="D103" s="219" t="s">
        <v>155</v>
      </c>
      <c r="E103" s="220" t="s">
        <v>836</v>
      </c>
      <c r="F103" s="221" t="s">
        <v>837</v>
      </c>
      <c r="G103" s="222" t="s">
        <v>192</v>
      </c>
      <c r="H103" s="223">
        <v>5.5190000000000001</v>
      </c>
      <c r="I103" s="224"/>
      <c r="J103" s="225">
        <f>ROUND(I103*H103,2)</f>
        <v>0</v>
      </c>
      <c r="K103" s="221" t="s">
        <v>159</v>
      </c>
      <c r="L103" s="70"/>
      <c r="M103" s="226" t="s">
        <v>21</v>
      </c>
      <c r="N103" s="227" t="s">
        <v>44</v>
      </c>
      <c r="O103" s="45"/>
      <c r="P103" s="228">
        <f>O103*H103</f>
        <v>0</v>
      </c>
      <c r="Q103" s="228">
        <v>0</v>
      </c>
      <c r="R103" s="228">
        <f>Q103*H103</f>
        <v>0</v>
      </c>
      <c r="S103" s="228">
        <v>0</v>
      </c>
      <c r="T103" s="229">
        <f>S103*H103</f>
        <v>0</v>
      </c>
      <c r="AR103" s="22" t="s">
        <v>160</v>
      </c>
      <c r="AT103" s="22" t="s">
        <v>155</v>
      </c>
      <c r="AU103" s="22" t="s">
        <v>83</v>
      </c>
      <c r="AY103" s="22" t="s">
        <v>153</v>
      </c>
      <c r="BE103" s="230">
        <f>IF(N103="základní",J103,0)</f>
        <v>0</v>
      </c>
      <c r="BF103" s="230">
        <f>IF(N103="snížená",J103,0)</f>
        <v>0</v>
      </c>
      <c r="BG103" s="230">
        <f>IF(N103="zákl. přenesená",J103,0)</f>
        <v>0</v>
      </c>
      <c r="BH103" s="230">
        <f>IF(N103="sníž. přenesená",J103,0)</f>
        <v>0</v>
      </c>
      <c r="BI103" s="230">
        <f>IF(N103="nulová",J103,0)</f>
        <v>0</v>
      </c>
      <c r="BJ103" s="22" t="s">
        <v>81</v>
      </c>
      <c r="BK103" s="230">
        <f>ROUND(I103*H103,2)</f>
        <v>0</v>
      </c>
      <c r="BL103" s="22" t="s">
        <v>160</v>
      </c>
      <c r="BM103" s="22" t="s">
        <v>838</v>
      </c>
    </row>
    <row r="104" s="1" customFormat="1">
      <c r="B104" s="44"/>
      <c r="C104" s="72"/>
      <c r="D104" s="231" t="s">
        <v>162</v>
      </c>
      <c r="E104" s="72"/>
      <c r="F104" s="232" t="s">
        <v>831</v>
      </c>
      <c r="G104" s="72"/>
      <c r="H104" s="72"/>
      <c r="I104" s="189"/>
      <c r="J104" s="72"/>
      <c r="K104" s="72"/>
      <c r="L104" s="70"/>
      <c r="M104" s="233"/>
      <c r="N104" s="45"/>
      <c r="O104" s="45"/>
      <c r="P104" s="45"/>
      <c r="Q104" s="45"/>
      <c r="R104" s="45"/>
      <c r="S104" s="45"/>
      <c r="T104" s="93"/>
      <c r="AT104" s="22" t="s">
        <v>162</v>
      </c>
      <c r="AU104" s="22" t="s">
        <v>83</v>
      </c>
    </row>
    <row r="105" s="11" customFormat="1">
      <c r="B105" s="234"/>
      <c r="C105" s="235"/>
      <c r="D105" s="231" t="s">
        <v>181</v>
      </c>
      <c r="E105" s="236" t="s">
        <v>21</v>
      </c>
      <c r="F105" s="237" t="s">
        <v>839</v>
      </c>
      <c r="G105" s="235"/>
      <c r="H105" s="238">
        <v>5.5190000000000001</v>
      </c>
      <c r="I105" s="239"/>
      <c r="J105" s="235"/>
      <c r="K105" s="235"/>
      <c r="L105" s="240"/>
      <c r="M105" s="241"/>
      <c r="N105" s="242"/>
      <c r="O105" s="242"/>
      <c r="P105" s="242"/>
      <c r="Q105" s="242"/>
      <c r="R105" s="242"/>
      <c r="S105" s="242"/>
      <c r="T105" s="243"/>
      <c r="AT105" s="244" t="s">
        <v>181</v>
      </c>
      <c r="AU105" s="244" t="s">
        <v>83</v>
      </c>
      <c r="AV105" s="11" t="s">
        <v>83</v>
      </c>
      <c r="AW105" s="11" t="s">
        <v>37</v>
      </c>
      <c r="AX105" s="11" t="s">
        <v>81</v>
      </c>
      <c r="AY105" s="244" t="s">
        <v>153</v>
      </c>
    </row>
    <row r="106" s="1" customFormat="1" ht="16.5" customHeight="1">
      <c r="B106" s="44"/>
      <c r="C106" s="219" t="s">
        <v>202</v>
      </c>
      <c r="D106" s="219" t="s">
        <v>155</v>
      </c>
      <c r="E106" s="220" t="s">
        <v>691</v>
      </c>
      <c r="F106" s="221" t="s">
        <v>692</v>
      </c>
      <c r="G106" s="222" t="s">
        <v>158</v>
      </c>
      <c r="H106" s="223">
        <v>557.60000000000002</v>
      </c>
      <c r="I106" s="224"/>
      <c r="J106" s="225">
        <f>ROUND(I106*H106,2)</f>
        <v>0</v>
      </c>
      <c r="K106" s="221" t="s">
        <v>159</v>
      </c>
      <c r="L106" s="70"/>
      <c r="M106" s="226" t="s">
        <v>21</v>
      </c>
      <c r="N106" s="227" t="s">
        <v>44</v>
      </c>
      <c r="O106" s="45"/>
      <c r="P106" s="228">
        <f>O106*H106</f>
        <v>0</v>
      </c>
      <c r="Q106" s="228">
        <v>0</v>
      </c>
      <c r="R106" s="228">
        <f>Q106*H106</f>
        <v>0</v>
      </c>
      <c r="S106" s="228">
        <v>0</v>
      </c>
      <c r="T106" s="229">
        <f>S106*H106</f>
        <v>0</v>
      </c>
      <c r="AR106" s="22" t="s">
        <v>160</v>
      </c>
      <c r="AT106" s="22" t="s">
        <v>155</v>
      </c>
      <c r="AU106" s="22" t="s">
        <v>83</v>
      </c>
      <c r="AY106" s="22" t="s">
        <v>153</v>
      </c>
      <c r="BE106" s="230">
        <f>IF(N106="základní",J106,0)</f>
        <v>0</v>
      </c>
      <c r="BF106" s="230">
        <f>IF(N106="snížená",J106,0)</f>
        <v>0</v>
      </c>
      <c r="BG106" s="230">
        <f>IF(N106="zákl. přenesená",J106,0)</f>
        <v>0</v>
      </c>
      <c r="BH106" s="230">
        <f>IF(N106="sníž. přenesená",J106,0)</f>
        <v>0</v>
      </c>
      <c r="BI106" s="230">
        <f>IF(N106="nulová",J106,0)</f>
        <v>0</v>
      </c>
      <c r="BJ106" s="22" t="s">
        <v>81</v>
      </c>
      <c r="BK106" s="230">
        <f>ROUND(I106*H106,2)</f>
        <v>0</v>
      </c>
      <c r="BL106" s="22" t="s">
        <v>160</v>
      </c>
      <c r="BM106" s="22" t="s">
        <v>840</v>
      </c>
    </row>
    <row r="107" s="1" customFormat="1">
      <c r="B107" s="44"/>
      <c r="C107" s="72"/>
      <c r="D107" s="231" t="s">
        <v>162</v>
      </c>
      <c r="E107" s="72"/>
      <c r="F107" s="232" t="s">
        <v>247</v>
      </c>
      <c r="G107" s="72"/>
      <c r="H107" s="72"/>
      <c r="I107" s="189"/>
      <c r="J107" s="72"/>
      <c r="K107" s="72"/>
      <c r="L107" s="70"/>
      <c r="M107" s="233"/>
      <c r="N107" s="45"/>
      <c r="O107" s="45"/>
      <c r="P107" s="45"/>
      <c r="Q107" s="45"/>
      <c r="R107" s="45"/>
      <c r="S107" s="45"/>
      <c r="T107" s="93"/>
      <c r="AT107" s="22" t="s">
        <v>162</v>
      </c>
      <c r="AU107" s="22" t="s">
        <v>83</v>
      </c>
    </row>
    <row r="108" s="10" customFormat="1" ht="29.88" customHeight="1">
      <c r="B108" s="203"/>
      <c r="C108" s="204"/>
      <c r="D108" s="205" t="s">
        <v>72</v>
      </c>
      <c r="E108" s="217" t="s">
        <v>176</v>
      </c>
      <c r="F108" s="217" t="s">
        <v>352</v>
      </c>
      <c r="G108" s="204"/>
      <c r="H108" s="204"/>
      <c r="I108" s="207"/>
      <c r="J108" s="218">
        <f>BK108</f>
        <v>0</v>
      </c>
      <c r="K108" s="204"/>
      <c r="L108" s="209"/>
      <c r="M108" s="210"/>
      <c r="N108" s="211"/>
      <c r="O108" s="211"/>
      <c r="P108" s="212">
        <f>SUM(P109:P141)</f>
        <v>0</v>
      </c>
      <c r="Q108" s="211"/>
      <c r="R108" s="212">
        <f>SUM(R109:R141)</f>
        <v>37.210999999999999</v>
      </c>
      <c r="S108" s="211"/>
      <c r="T108" s="213">
        <f>SUM(T109:T141)</f>
        <v>0</v>
      </c>
      <c r="AR108" s="214" t="s">
        <v>81</v>
      </c>
      <c r="AT108" s="215" t="s">
        <v>72</v>
      </c>
      <c r="AU108" s="215" t="s">
        <v>81</v>
      </c>
      <c r="AY108" s="214" t="s">
        <v>153</v>
      </c>
      <c r="BK108" s="216">
        <f>SUM(BK109:BK141)</f>
        <v>0</v>
      </c>
    </row>
    <row r="109" s="1" customFormat="1" ht="25.5" customHeight="1">
      <c r="B109" s="44"/>
      <c r="C109" s="219" t="s">
        <v>208</v>
      </c>
      <c r="D109" s="219" t="s">
        <v>155</v>
      </c>
      <c r="E109" s="220" t="s">
        <v>645</v>
      </c>
      <c r="F109" s="221" t="s">
        <v>646</v>
      </c>
      <c r="G109" s="222" t="s">
        <v>158</v>
      </c>
      <c r="H109" s="223">
        <v>258.74000000000001</v>
      </c>
      <c r="I109" s="224"/>
      <c r="J109" s="225">
        <f>ROUND(I109*H109,2)</f>
        <v>0</v>
      </c>
      <c r="K109" s="221" t="s">
        <v>159</v>
      </c>
      <c r="L109" s="70"/>
      <c r="M109" s="226" t="s">
        <v>21</v>
      </c>
      <c r="N109" s="227" t="s">
        <v>44</v>
      </c>
      <c r="O109" s="45"/>
      <c r="P109" s="228">
        <f>O109*H109</f>
        <v>0</v>
      </c>
      <c r="Q109" s="228">
        <v>0</v>
      </c>
      <c r="R109" s="228">
        <f>Q109*H109</f>
        <v>0</v>
      </c>
      <c r="S109" s="228">
        <v>0</v>
      </c>
      <c r="T109" s="229">
        <f>S109*H109</f>
        <v>0</v>
      </c>
      <c r="AR109" s="22" t="s">
        <v>160</v>
      </c>
      <c r="AT109" s="22" t="s">
        <v>155</v>
      </c>
      <c r="AU109" s="22" t="s">
        <v>83</v>
      </c>
      <c r="AY109" s="22" t="s">
        <v>153</v>
      </c>
      <c r="BE109" s="230">
        <f>IF(N109="základní",J109,0)</f>
        <v>0</v>
      </c>
      <c r="BF109" s="230">
        <f>IF(N109="snížená",J109,0)</f>
        <v>0</v>
      </c>
      <c r="BG109" s="230">
        <f>IF(N109="zákl. přenesená",J109,0)</f>
        <v>0</v>
      </c>
      <c r="BH109" s="230">
        <f>IF(N109="sníž. přenesená",J109,0)</f>
        <v>0</v>
      </c>
      <c r="BI109" s="230">
        <f>IF(N109="nulová",J109,0)</f>
        <v>0</v>
      </c>
      <c r="BJ109" s="22" t="s">
        <v>81</v>
      </c>
      <c r="BK109" s="230">
        <f>ROUND(I109*H109,2)</f>
        <v>0</v>
      </c>
      <c r="BL109" s="22" t="s">
        <v>160</v>
      </c>
      <c r="BM109" s="22" t="s">
        <v>841</v>
      </c>
    </row>
    <row r="110" s="1" customFormat="1">
      <c r="B110" s="44"/>
      <c r="C110" s="72"/>
      <c r="D110" s="231" t="s">
        <v>162</v>
      </c>
      <c r="E110" s="72"/>
      <c r="F110" s="232" t="s">
        <v>842</v>
      </c>
      <c r="G110" s="72"/>
      <c r="H110" s="72"/>
      <c r="I110" s="189"/>
      <c r="J110" s="72"/>
      <c r="K110" s="72"/>
      <c r="L110" s="70"/>
      <c r="M110" s="233"/>
      <c r="N110" s="45"/>
      <c r="O110" s="45"/>
      <c r="P110" s="45"/>
      <c r="Q110" s="45"/>
      <c r="R110" s="45"/>
      <c r="S110" s="45"/>
      <c r="T110" s="93"/>
      <c r="AT110" s="22" t="s">
        <v>162</v>
      </c>
      <c r="AU110" s="22" t="s">
        <v>83</v>
      </c>
    </row>
    <row r="111" s="1" customFormat="1" ht="25.5" customHeight="1">
      <c r="B111" s="44"/>
      <c r="C111" s="219" t="s">
        <v>213</v>
      </c>
      <c r="D111" s="219" t="s">
        <v>155</v>
      </c>
      <c r="E111" s="220" t="s">
        <v>365</v>
      </c>
      <c r="F111" s="221" t="s">
        <v>366</v>
      </c>
      <c r="G111" s="222" t="s">
        <v>158</v>
      </c>
      <c r="H111" s="223">
        <v>282.56999999999999</v>
      </c>
      <c r="I111" s="224"/>
      <c r="J111" s="225">
        <f>ROUND(I111*H111,2)</f>
        <v>0</v>
      </c>
      <c r="K111" s="221" t="s">
        <v>159</v>
      </c>
      <c r="L111" s="70"/>
      <c r="M111" s="226" t="s">
        <v>21</v>
      </c>
      <c r="N111" s="227" t="s">
        <v>44</v>
      </c>
      <c r="O111" s="45"/>
      <c r="P111" s="228">
        <f>O111*H111</f>
        <v>0</v>
      </c>
      <c r="Q111" s="228">
        <v>0</v>
      </c>
      <c r="R111" s="228">
        <f>Q111*H111</f>
        <v>0</v>
      </c>
      <c r="S111" s="228">
        <v>0</v>
      </c>
      <c r="T111" s="229">
        <f>S111*H111</f>
        <v>0</v>
      </c>
      <c r="AR111" s="22" t="s">
        <v>160</v>
      </c>
      <c r="AT111" s="22" t="s">
        <v>155</v>
      </c>
      <c r="AU111" s="22" t="s">
        <v>83</v>
      </c>
      <c r="AY111" s="22" t="s">
        <v>153</v>
      </c>
      <c r="BE111" s="230">
        <f>IF(N111="základní",J111,0)</f>
        <v>0</v>
      </c>
      <c r="BF111" s="230">
        <f>IF(N111="snížená",J111,0)</f>
        <v>0</v>
      </c>
      <c r="BG111" s="230">
        <f>IF(N111="zákl. přenesená",J111,0)</f>
        <v>0</v>
      </c>
      <c r="BH111" s="230">
        <f>IF(N111="sníž. přenesená",J111,0)</f>
        <v>0</v>
      </c>
      <c r="BI111" s="230">
        <f>IF(N111="nulová",J111,0)</f>
        <v>0</v>
      </c>
      <c r="BJ111" s="22" t="s">
        <v>81</v>
      </c>
      <c r="BK111" s="230">
        <f>ROUND(I111*H111,2)</f>
        <v>0</v>
      </c>
      <c r="BL111" s="22" t="s">
        <v>160</v>
      </c>
      <c r="BM111" s="22" t="s">
        <v>843</v>
      </c>
    </row>
    <row r="112" s="1" customFormat="1">
      <c r="B112" s="44"/>
      <c r="C112" s="72"/>
      <c r="D112" s="231" t="s">
        <v>162</v>
      </c>
      <c r="E112" s="72"/>
      <c r="F112" s="232" t="s">
        <v>844</v>
      </c>
      <c r="G112" s="72"/>
      <c r="H112" s="72"/>
      <c r="I112" s="189"/>
      <c r="J112" s="72"/>
      <c r="K112" s="72"/>
      <c r="L112" s="70"/>
      <c r="M112" s="233"/>
      <c r="N112" s="45"/>
      <c r="O112" s="45"/>
      <c r="P112" s="45"/>
      <c r="Q112" s="45"/>
      <c r="R112" s="45"/>
      <c r="S112" s="45"/>
      <c r="T112" s="93"/>
      <c r="AT112" s="22" t="s">
        <v>162</v>
      </c>
      <c r="AU112" s="22" t="s">
        <v>83</v>
      </c>
    </row>
    <row r="113" s="11" customFormat="1">
      <c r="B113" s="234"/>
      <c r="C113" s="235"/>
      <c r="D113" s="231" t="s">
        <v>181</v>
      </c>
      <c r="E113" s="236" t="s">
        <v>21</v>
      </c>
      <c r="F113" s="237" t="s">
        <v>827</v>
      </c>
      <c r="G113" s="235"/>
      <c r="H113" s="238">
        <v>98.609999999999999</v>
      </c>
      <c r="I113" s="239"/>
      <c r="J113" s="235"/>
      <c r="K113" s="235"/>
      <c r="L113" s="240"/>
      <c r="M113" s="241"/>
      <c r="N113" s="242"/>
      <c r="O113" s="242"/>
      <c r="P113" s="242"/>
      <c r="Q113" s="242"/>
      <c r="R113" s="242"/>
      <c r="S113" s="242"/>
      <c r="T113" s="243"/>
      <c r="AT113" s="244" t="s">
        <v>181</v>
      </c>
      <c r="AU113" s="244" t="s">
        <v>83</v>
      </c>
      <c r="AV113" s="11" t="s">
        <v>83</v>
      </c>
      <c r="AW113" s="11" t="s">
        <v>37</v>
      </c>
      <c r="AX113" s="11" t="s">
        <v>73</v>
      </c>
      <c r="AY113" s="244" t="s">
        <v>153</v>
      </c>
    </row>
    <row r="114" s="11" customFormat="1">
      <c r="B114" s="234"/>
      <c r="C114" s="235"/>
      <c r="D114" s="231" t="s">
        <v>181</v>
      </c>
      <c r="E114" s="236" t="s">
        <v>21</v>
      </c>
      <c r="F114" s="237" t="s">
        <v>845</v>
      </c>
      <c r="G114" s="235"/>
      <c r="H114" s="238">
        <v>183.96000000000001</v>
      </c>
      <c r="I114" s="239"/>
      <c r="J114" s="235"/>
      <c r="K114" s="235"/>
      <c r="L114" s="240"/>
      <c r="M114" s="241"/>
      <c r="N114" s="242"/>
      <c r="O114" s="242"/>
      <c r="P114" s="242"/>
      <c r="Q114" s="242"/>
      <c r="R114" s="242"/>
      <c r="S114" s="242"/>
      <c r="T114" s="243"/>
      <c r="AT114" s="244" t="s">
        <v>181</v>
      </c>
      <c r="AU114" s="244" t="s">
        <v>83</v>
      </c>
      <c r="AV114" s="11" t="s">
        <v>83</v>
      </c>
      <c r="AW114" s="11" t="s">
        <v>37</v>
      </c>
      <c r="AX114" s="11" t="s">
        <v>73</v>
      </c>
      <c r="AY114" s="244" t="s">
        <v>153</v>
      </c>
    </row>
    <row r="115" s="12" customFormat="1">
      <c r="B115" s="245"/>
      <c r="C115" s="246"/>
      <c r="D115" s="231" t="s">
        <v>181</v>
      </c>
      <c r="E115" s="247" t="s">
        <v>21</v>
      </c>
      <c r="F115" s="248" t="s">
        <v>183</v>
      </c>
      <c r="G115" s="246"/>
      <c r="H115" s="249">
        <v>282.56999999999999</v>
      </c>
      <c r="I115" s="250"/>
      <c r="J115" s="246"/>
      <c r="K115" s="246"/>
      <c r="L115" s="251"/>
      <c r="M115" s="252"/>
      <c r="N115" s="253"/>
      <c r="O115" s="253"/>
      <c r="P115" s="253"/>
      <c r="Q115" s="253"/>
      <c r="R115" s="253"/>
      <c r="S115" s="253"/>
      <c r="T115" s="254"/>
      <c r="AT115" s="255" t="s">
        <v>181</v>
      </c>
      <c r="AU115" s="255" t="s">
        <v>83</v>
      </c>
      <c r="AV115" s="12" t="s">
        <v>160</v>
      </c>
      <c r="AW115" s="12" t="s">
        <v>37</v>
      </c>
      <c r="AX115" s="12" t="s">
        <v>81</v>
      </c>
      <c r="AY115" s="255" t="s">
        <v>153</v>
      </c>
    </row>
    <row r="116" s="1" customFormat="1" ht="38.25" customHeight="1">
      <c r="B116" s="44"/>
      <c r="C116" s="219" t="s">
        <v>219</v>
      </c>
      <c r="D116" s="219" t="s">
        <v>155</v>
      </c>
      <c r="E116" s="220" t="s">
        <v>370</v>
      </c>
      <c r="F116" s="221" t="s">
        <v>371</v>
      </c>
      <c r="G116" s="222" t="s">
        <v>158</v>
      </c>
      <c r="H116" s="223">
        <v>98.609999999999999</v>
      </c>
      <c r="I116" s="224"/>
      <c r="J116" s="225">
        <f>ROUND(I116*H116,2)</f>
        <v>0</v>
      </c>
      <c r="K116" s="221" t="s">
        <v>159</v>
      </c>
      <c r="L116" s="70"/>
      <c r="M116" s="226" t="s">
        <v>21</v>
      </c>
      <c r="N116" s="227" t="s">
        <v>44</v>
      </c>
      <c r="O116" s="45"/>
      <c r="P116" s="228">
        <f>O116*H116</f>
        <v>0</v>
      </c>
      <c r="Q116" s="228">
        <v>0</v>
      </c>
      <c r="R116" s="228">
        <f>Q116*H116</f>
        <v>0</v>
      </c>
      <c r="S116" s="228">
        <v>0</v>
      </c>
      <c r="T116" s="229">
        <f>S116*H116</f>
        <v>0</v>
      </c>
      <c r="AR116" s="22" t="s">
        <v>160</v>
      </c>
      <c r="AT116" s="22" t="s">
        <v>155</v>
      </c>
      <c r="AU116" s="22" t="s">
        <v>83</v>
      </c>
      <c r="AY116" s="22" t="s">
        <v>153</v>
      </c>
      <c r="BE116" s="230">
        <f>IF(N116="základní",J116,0)</f>
        <v>0</v>
      </c>
      <c r="BF116" s="230">
        <f>IF(N116="snížená",J116,0)</f>
        <v>0</v>
      </c>
      <c r="BG116" s="230">
        <f>IF(N116="zákl. přenesená",J116,0)</f>
        <v>0</v>
      </c>
      <c r="BH116" s="230">
        <f>IF(N116="sníž. přenesená",J116,0)</f>
        <v>0</v>
      </c>
      <c r="BI116" s="230">
        <f>IF(N116="nulová",J116,0)</f>
        <v>0</v>
      </c>
      <c r="BJ116" s="22" t="s">
        <v>81</v>
      </c>
      <c r="BK116" s="230">
        <f>ROUND(I116*H116,2)</f>
        <v>0</v>
      </c>
      <c r="BL116" s="22" t="s">
        <v>160</v>
      </c>
      <c r="BM116" s="22" t="s">
        <v>846</v>
      </c>
    </row>
    <row r="117" s="1" customFormat="1">
      <c r="B117" s="44"/>
      <c r="C117" s="72"/>
      <c r="D117" s="231" t="s">
        <v>162</v>
      </c>
      <c r="E117" s="72"/>
      <c r="F117" s="232" t="s">
        <v>373</v>
      </c>
      <c r="G117" s="72"/>
      <c r="H117" s="72"/>
      <c r="I117" s="189"/>
      <c r="J117" s="72"/>
      <c r="K117" s="72"/>
      <c r="L117" s="70"/>
      <c r="M117" s="233"/>
      <c r="N117" s="45"/>
      <c r="O117" s="45"/>
      <c r="P117" s="45"/>
      <c r="Q117" s="45"/>
      <c r="R117" s="45"/>
      <c r="S117" s="45"/>
      <c r="T117" s="93"/>
      <c r="AT117" s="22" t="s">
        <v>162</v>
      </c>
      <c r="AU117" s="22" t="s">
        <v>83</v>
      </c>
    </row>
    <row r="118" s="1" customFormat="1" ht="25.5" customHeight="1">
      <c r="B118" s="44"/>
      <c r="C118" s="219" t="s">
        <v>223</v>
      </c>
      <c r="D118" s="219" t="s">
        <v>155</v>
      </c>
      <c r="E118" s="220" t="s">
        <v>375</v>
      </c>
      <c r="F118" s="221" t="s">
        <v>376</v>
      </c>
      <c r="G118" s="222" t="s">
        <v>158</v>
      </c>
      <c r="H118" s="223">
        <v>98.609999999999999</v>
      </c>
      <c r="I118" s="224"/>
      <c r="J118" s="225">
        <f>ROUND(I118*H118,2)</f>
        <v>0</v>
      </c>
      <c r="K118" s="221" t="s">
        <v>159</v>
      </c>
      <c r="L118" s="70"/>
      <c r="M118" s="226" t="s">
        <v>21</v>
      </c>
      <c r="N118" s="227" t="s">
        <v>44</v>
      </c>
      <c r="O118" s="45"/>
      <c r="P118" s="228">
        <f>O118*H118</f>
        <v>0</v>
      </c>
      <c r="Q118" s="228">
        <v>0</v>
      </c>
      <c r="R118" s="228">
        <f>Q118*H118</f>
        <v>0</v>
      </c>
      <c r="S118" s="228">
        <v>0</v>
      </c>
      <c r="T118" s="229">
        <f>S118*H118</f>
        <v>0</v>
      </c>
      <c r="AR118" s="22" t="s">
        <v>160</v>
      </c>
      <c r="AT118" s="22" t="s">
        <v>155</v>
      </c>
      <c r="AU118" s="22" t="s">
        <v>83</v>
      </c>
      <c r="AY118" s="22" t="s">
        <v>153</v>
      </c>
      <c r="BE118" s="230">
        <f>IF(N118="základní",J118,0)</f>
        <v>0</v>
      </c>
      <c r="BF118" s="230">
        <f>IF(N118="snížená",J118,0)</f>
        <v>0</v>
      </c>
      <c r="BG118" s="230">
        <f>IF(N118="zákl. přenesená",J118,0)</f>
        <v>0</v>
      </c>
      <c r="BH118" s="230">
        <f>IF(N118="sníž. přenesená",J118,0)</f>
        <v>0</v>
      </c>
      <c r="BI118" s="230">
        <f>IF(N118="nulová",J118,0)</f>
        <v>0</v>
      </c>
      <c r="BJ118" s="22" t="s">
        <v>81</v>
      </c>
      <c r="BK118" s="230">
        <f>ROUND(I118*H118,2)</f>
        <v>0</v>
      </c>
      <c r="BL118" s="22" t="s">
        <v>160</v>
      </c>
      <c r="BM118" s="22" t="s">
        <v>847</v>
      </c>
    </row>
    <row r="119" s="1" customFormat="1">
      <c r="B119" s="44"/>
      <c r="C119" s="72"/>
      <c r="D119" s="231" t="s">
        <v>162</v>
      </c>
      <c r="E119" s="72"/>
      <c r="F119" s="232" t="s">
        <v>378</v>
      </c>
      <c r="G119" s="72"/>
      <c r="H119" s="72"/>
      <c r="I119" s="189"/>
      <c r="J119" s="72"/>
      <c r="K119" s="72"/>
      <c r="L119" s="70"/>
      <c r="M119" s="233"/>
      <c r="N119" s="45"/>
      <c r="O119" s="45"/>
      <c r="P119" s="45"/>
      <c r="Q119" s="45"/>
      <c r="R119" s="45"/>
      <c r="S119" s="45"/>
      <c r="T119" s="93"/>
      <c r="AT119" s="22" t="s">
        <v>162</v>
      </c>
      <c r="AU119" s="22" t="s">
        <v>83</v>
      </c>
    </row>
    <row r="120" s="1" customFormat="1" ht="16.5" customHeight="1">
      <c r="B120" s="44"/>
      <c r="C120" s="219" t="s">
        <v>229</v>
      </c>
      <c r="D120" s="219" t="s">
        <v>155</v>
      </c>
      <c r="E120" s="220" t="s">
        <v>385</v>
      </c>
      <c r="F120" s="221" t="s">
        <v>386</v>
      </c>
      <c r="G120" s="222" t="s">
        <v>158</v>
      </c>
      <c r="H120" s="223">
        <v>98.609999999999999</v>
      </c>
      <c r="I120" s="224"/>
      <c r="J120" s="225">
        <f>ROUND(I120*H120,2)</f>
        <v>0</v>
      </c>
      <c r="K120" s="221" t="s">
        <v>159</v>
      </c>
      <c r="L120" s="70"/>
      <c r="M120" s="226" t="s">
        <v>21</v>
      </c>
      <c r="N120" s="227" t="s">
        <v>44</v>
      </c>
      <c r="O120" s="45"/>
      <c r="P120" s="228">
        <f>O120*H120</f>
        <v>0</v>
      </c>
      <c r="Q120" s="228">
        <v>0</v>
      </c>
      <c r="R120" s="228">
        <f>Q120*H120</f>
        <v>0</v>
      </c>
      <c r="S120" s="228">
        <v>0</v>
      </c>
      <c r="T120" s="229">
        <f>S120*H120</f>
        <v>0</v>
      </c>
      <c r="AR120" s="22" t="s">
        <v>160</v>
      </c>
      <c r="AT120" s="22" t="s">
        <v>155</v>
      </c>
      <c r="AU120" s="22" t="s">
        <v>83</v>
      </c>
      <c r="AY120" s="22" t="s">
        <v>153</v>
      </c>
      <c r="BE120" s="230">
        <f>IF(N120="základní",J120,0)</f>
        <v>0</v>
      </c>
      <c r="BF120" s="230">
        <f>IF(N120="snížená",J120,0)</f>
        <v>0</v>
      </c>
      <c r="BG120" s="230">
        <f>IF(N120="zákl. přenesená",J120,0)</f>
        <v>0</v>
      </c>
      <c r="BH120" s="230">
        <f>IF(N120="sníž. přenesená",J120,0)</f>
        <v>0</v>
      </c>
      <c r="BI120" s="230">
        <f>IF(N120="nulová",J120,0)</f>
        <v>0</v>
      </c>
      <c r="BJ120" s="22" t="s">
        <v>81</v>
      </c>
      <c r="BK120" s="230">
        <f>ROUND(I120*H120,2)</f>
        <v>0</v>
      </c>
      <c r="BL120" s="22" t="s">
        <v>160</v>
      </c>
      <c r="BM120" s="22" t="s">
        <v>848</v>
      </c>
    </row>
    <row r="121" s="1" customFormat="1">
      <c r="B121" s="44"/>
      <c r="C121" s="72"/>
      <c r="D121" s="231" t="s">
        <v>162</v>
      </c>
      <c r="E121" s="72"/>
      <c r="F121" s="232" t="s">
        <v>388</v>
      </c>
      <c r="G121" s="72"/>
      <c r="H121" s="72"/>
      <c r="I121" s="189"/>
      <c r="J121" s="72"/>
      <c r="K121" s="72"/>
      <c r="L121" s="70"/>
      <c r="M121" s="233"/>
      <c r="N121" s="45"/>
      <c r="O121" s="45"/>
      <c r="P121" s="45"/>
      <c r="Q121" s="45"/>
      <c r="R121" s="45"/>
      <c r="S121" s="45"/>
      <c r="T121" s="93"/>
      <c r="AT121" s="22" t="s">
        <v>162</v>
      </c>
      <c r="AU121" s="22" t="s">
        <v>83</v>
      </c>
    </row>
    <row r="122" s="1" customFormat="1" ht="25.5" customHeight="1">
      <c r="B122" s="44"/>
      <c r="C122" s="219" t="s">
        <v>10</v>
      </c>
      <c r="D122" s="219" t="s">
        <v>155</v>
      </c>
      <c r="E122" s="220" t="s">
        <v>390</v>
      </c>
      <c r="F122" s="221" t="s">
        <v>391</v>
      </c>
      <c r="G122" s="222" t="s">
        <v>158</v>
      </c>
      <c r="H122" s="223">
        <v>197.22</v>
      </c>
      <c r="I122" s="224"/>
      <c r="J122" s="225">
        <f>ROUND(I122*H122,2)</f>
        <v>0</v>
      </c>
      <c r="K122" s="221" t="s">
        <v>159</v>
      </c>
      <c r="L122" s="70"/>
      <c r="M122" s="226" t="s">
        <v>21</v>
      </c>
      <c r="N122" s="227" t="s">
        <v>44</v>
      </c>
      <c r="O122" s="45"/>
      <c r="P122" s="228">
        <f>O122*H122</f>
        <v>0</v>
      </c>
      <c r="Q122" s="228">
        <v>0</v>
      </c>
      <c r="R122" s="228">
        <f>Q122*H122</f>
        <v>0</v>
      </c>
      <c r="S122" s="228">
        <v>0</v>
      </c>
      <c r="T122" s="229">
        <f>S122*H122</f>
        <v>0</v>
      </c>
      <c r="AR122" s="22" t="s">
        <v>160</v>
      </c>
      <c r="AT122" s="22" t="s">
        <v>155</v>
      </c>
      <c r="AU122" s="22" t="s">
        <v>83</v>
      </c>
      <c r="AY122" s="22" t="s">
        <v>153</v>
      </c>
      <c r="BE122" s="230">
        <f>IF(N122="základní",J122,0)</f>
        <v>0</v>
      </c>
      <c r="BF122" s="230">
        <f>IF(N122="snížená",J122,0)</f>
        <v>0</v>
      </c>
      <c r="BG122" s="230">
        <f>IF(N122="zákl. přenesená",J122,0)</f>
        <v>0</v>
      </c>
      <c r="BH122" s="230">
        <f>IF(N122="sníž. přenesená",J122,0)</f>
        <v>0</v>
      </c>
      <c r="BI122" s="230">
        <f>IF(N122="nulová",J122,0)</f>
        <v>0</v>
      </c>
      <c r="BJ122" s="22" t="s">
        <v>81</v>
      </c>
      <c r="BK122" s="230">
        <f>ROUND(I122*H122,2)</f>
        <v>0</v>
      </c>
      <c r="BL122" s="22" t="s">
        <v>160</v>
      </c>
      <c r="BM122" s="22" t="s">
        <v>849</v>
      </c>
    </row>
    <row r="123" s="1" customFormat="1">
      <c r="B123" s="44"/>
      <c r="C123" s="72"/>
      <c r="D123" s="231" t="s">
        <v>162</v>
      </c>
      <c r="E123" s="72"/>
      <c r="F123" s="232" t="s">
        <v>393</v>
      </c>
      <c r="G123" s="72"/>
      <c r="H123" s="72"/>
      <c r="I123" s="189"/>
      <c r="J123" s="72"/>
      <c r="K123" s="72"/>
      <c r="L123" s="70"/>
      <c r="M123" s="233"/>
      <c r="N123" s="45"/>
      <c r="O123" s="45"/>
      <c r="P123" s="45"/>
      <c r="Q123" s="45"/>
      <c r="R123" s="45"/>
      <c r="S123" s="45"/>
      <c r="T123" s="93"/>
      <c r="AT123" s="22" t="s">
        <v>162</v>
      </c>
      <c r="AU123" s="22" t="s">
        <v>83</v>
      </c>
    </row>
    <row r="124" s="11" customFormat="1">
      <c r="B124" s="234"/>
      <c r="C124" s="235"/>
      <c r="D124" s="231" t="s">
        <v>181</v>
      </c>
      <c r="E124" s="236" t="s">
        <v>21</v>
      </c>
      <c r="F124" s="237" t="s">
        <v>850</v>
      </c>
      <c r="G124" s="235"/>
      <c r="H124" s="238">
        <v>197.22</v>
      </c>
      <c r="I124" s="239"/>
      <c r="J124" s="235"/>
      <c r="K124" s="235"/>
      <c r="L124" s="240"/>
      <c r="M124" s="241"/>
      <c r="N124" s="242"/>
      <c r="O124" s="242"/>
      <c r="P124" s="242"/>
      <c r="Q124" s="242"/>
      <c r="R124" s="242"/>
      <c r="S124" s="242"/>
      <c r="T124" s="243"/>
      <c r="AT124" s="244" t="s">
        <v>181</v>
      </c>
      <c r="AU124" s="244" t="s">
        <v>83</v>
      </c>
      <c r="AV124" s="11" t="s">
        <v>83</v>
      </c>
      <c r="AW124" s="11" t="s">
        <v>37</v>
      </c>
      <c r="AX124" s="11" t="s">
        <v>73</v>
      </c>
      <c r="AY124" s="244" t="s">
        <v>153</v>
      </c>
    </row>
    <row r="125" s="12" customFormat="1">
      <c r="B125" s="245"/>
      <c r="C125" s="246"/>
      <c r="D125" s="231" t="s">
        <v>181</v>
      </c>
      <c r="E125" s="247" t="s">
        <v>21</v>
      </c>
      <c r="F125" s="248" t="s">
        <v>183</v>
      </c>
      <c r="G125" s="246"/>
      <c r="H125" s="249">
        <v>197.22</v>
      </c>
      <c r="I125" s="250"/>
      <c r="J125" s="246"/>
      <c r="K125" s="246"/>
      <c r="L125" s="251"/>
      <c r="M125" s="252"/>
      <c r="N125" s="253"/>
      <c r="O125" s="253"/>
      <c r="P125" s="253"/>
      <c r="Q125" s="253"/>
      <c r="R125" s="253"/>
      <c r="S125" s="253"/>
      <c r="T125" s="254"/>
      <c r="AT125" s="255" t="s">
        <v>181</v>
      </c>
      <c r="AU125" s="255" t="s">
        <v>83</v>
      </c>
      <c r="AV125" s="12" t="s">
        <v>160</v>
      </c>
      <c r="AW125" s="12" t="s">
        <v>37</v>
      </c>
      <c r="AX125" s="12" t="s">
        <v>81</v>
      </c>
      <c r="AY125" s="255" t="s">
        <v>153</v>
      </c>
    </row>
    <row r="126" s="1" customFormat="1" ht="25.5" customHeight="1">
      <c r="B126" s="44"/>
      <c r="C126" s="219" t="s">
        <v>238</v>
      </c>
      <c r="D126" s="219" t="s">
        <v>155</v>
      </c>
      <c r="E126" s="220" t="s">
        <v>400</v>
      </c>
      <c r="F126" s="221" t="s">
        <v>401</v>
      </c>
      <c r="G126" s="222" t="s">
        <v>158</v>
      </c>
      <c r="H126" s="223">
        <v>98.609999999999999</v>
      </c>
      <c r="I126" s="224"/>
      <c r="J126" s="225">
        <f>ROUND(I126*H126,2)</f>
        <v>0</v>
      </c>
      <c r="K126" s="221" t="s">
        <v>159</v>
      </c>
      <c r="L126" s="70"/>
      <c r="M126" s="226" t="s">
        <v>21</v>
      </c>
      <c r="N126" s="227" t="s">
        <v>44</v>
      </c>
      <c r="O126" s="45"/>
      <c r="P126" s="228">
        <f>O126*H126</f>
        <v>0</v>
      </c>
      <c r="Q126" s="228">
        <v>0</v>
      </c>
      <c r="R126" s="228">
        <f>Q126*H126</f>
        <v>0</v>
      </c>
      <c r="S126" s="228">
        <v>0</v>
      </c>
      <c r="T126" s="229">
        <f>S126*H126</f>
        <v>0</v>
      </c>
      <c r="AR126" s="22" t="s">
        <v>160</v>
      </c>
      <c r="AT126" s="22" t="s">
        <v>155</v>
      </c>
      <c r="AU126" s="22" t="s">
        <v>83</v>
      </c>
      <c r="AY126" s="22" t="s">
        <v>153</v>
      </c>
      <c r="BE126" s="230">
        <f>IF(N126="základní",J126,0)</f>
        <v>0</v>
      </c>
      <c r="BF126" s="230">
        <f>IF(N126="snížená",J126,0)</f>
        <v>0</v>
      </c>
      <c r="BG126" s="230">
        <f>IF(N126="zákl. přenesená",J126,0)</f>
        <v>0</v>
      </c>
      <c r="BH126" s="230">
        <f>IF(N126="sníž. přenesená",J126,0)</f>
        <v>0</v>
      </c>
      <c r="BI126" s="230">
        <f>IF(N126="nulová",J126,0)</f>
        <v>0</v>
      </c>
      <c r="BJ126" s="22" t="s">
        <v>81</v>
      </c>
      <c r="BK126" s="230">
        <f>ROUND(I126*H126,2)</f>
        <v>0</v>
      </c>
      <c r="BL126" s="22" t="s">
        <v>160</v>
      </c>
      <c r="BM126" s="22" t="s">
        <v>851</v>
      </c>
    </row>
    <row r="127" s="1" customFormat="1">
      <c r="B127" s="44"/>
      <c r="C127" s="72"/>
      <c r="D127" s="231" t="s">
        <v>162</v>
      </c>
      <c r="E127" s="72"/>
      <c r="F127" s="232" t="s">
        <v>403</v>
      </c>
      <c r="G127" s="72"/>
      <c r="H127" s="72"/>
      <c r="I127" s="189"/>
      <c r="J127" s="72"/>
      <c r="K127" s="72"/>
      <c r="L127" s="70"/>
      <c r="M127" s="233"/>
      <c r="N127" s="45"/>
      <c r="O127" s="45"/>
      <c r="P127" s="45"/>
      <c r="Q127" s="45"/>
      <c r="R127" s="45"/>
      <c r="S127" s="45"/>
      <c r="T127" s="93"/>
      <c r="AT127" s="22" t="s">
        <v>162</v>
      </c>
      <c r="AU127" s="22" t="s">
        <v>83</v>
      </c>
    </row>
    <row r="128" s="1" customFormat="1" ht="25.5" customHeight="1">
      <c r="B128" s="44"/>
      <c r="C128" s="219" t="s">
        <v>243</v>
      </c>
      <c r="D128" s="219" t="s">
        <v>155</v>
      </c>
      <c r="E128" s="220" t="s">
        <v>405</v>
      </c>
      <c r="F128" s="221" t="s">
        <v>406</v>
      </c>
      <c r="G128" s="222" t="s">
        <v>158</v>
      </c>
      <c r="H128" s="223">
        <v>98.609999999999999</v>
      </c>
      <c r="I128" s="224"/>
      <c r="J128" s="225">
        <f>ROUND(I128*H128,2)</f>
        <v>0</v>
      </c>
      <c r="K128" s="221" t="s">
        <v>159</v>
      </c>
      <c r="L128" s="70"/>
      <c r="M128" s="226" t="s">
        <v>21</v>
      </c>
      <c r="N128" s="227" t="s">
        <v>44</v>
      </c>
      <c r="O128" s="45"/>
      <c r="P128" s="228">
        <f>O128*H128</f>
        <v>0</v>
      </c>
      <c r="Q128" s="228">
        <v>0</v>
      </c>
      <c r="R128" s="228">
        <f>Q128*H128</f>
        <v>0</v>
      </c>
      <c r="S128" s="228">
        <v>0</v>
      </c>
      <c r="T128" s="229">
        <f>S128*H128</f>
        <v>0</v>
      </c>
      <c r="AR128" s="22" t="s">
        <v>160</v>
      </c>
      <c r="AT128" s="22" t="s">
        <v>155</v>
      </c>
      <c r="AU128" s="22" t="s">
        <v>83</v>
      </c>
      <c r="AY128" s="22" t="s">
        <v>153</v>
      </c>
      <c r="BE128" s="230">
        <f>IF(N128="základní",J128,0)</f>
        <v>0</v>
      </c>
      <c r="BF128" s="230">
        <f>IF(N128="snížená",J128,0)</f>
        <v>0</v>
      </c>
      <c r="BG128" s="230">
        <f>IF(N128="zákl. přenesená",J128,0)</f>
        <v>0</v>
      </c>
      <c r="BH128" s="230">
        <f>IF(N128="sníž. přenesená",J128,0)</f>
        <v>0</v>
      </c>
      <c r="BI128" s="230">
        <f>IF(N128="nulová",J128,0)</f>
        <v>0</v>
      </c>
      <c r="BJ128" s="22" t="s">
        <v>81</v>
      </c>
      <c r="BK128" s="230">
        <f>ROUND(I128*H128,2)</f>
        <v>0</v>
      </c>
      <c r="BL128" s="22" t="s">
        <v>160</v>
      </c>
      <c r="BM128" s="22" t="s">
        <v>852</v>
      </c>
    </row>
    <row r="129" s="1" customFormat="1">
      <c r="B129" s="44"/>
      <c r="C129" s="72"/>
      <c r="D129" s="231" t="s">
        <v>162</v>
      </c>
      <c r="E129" s="72"/>
      <c r="F129" s="232" t="s">
        <v>408</v>
      </c>
      <c r="G129" s="72"/>
      <c r="H129" s="72"/>
      <c r="I129" s="189"/>
      <c r="J129" s="72"/>
      <c r="K129" s="72"/>
      <c r="L129" s="70"/>
      <c r="M129" s="233"/>
      <c r="N129" s="45"/>
      <c r="O129" s="45"/>
      <c r="P129" s="45"/>
      <c r="Q129" s="45"/>
      <c r="R129" s="45"/>
      <c r="S129" s="45"/>
      <c r="T129" s="93"/>
      <c r="AT129" s="22" t="s">
        <v>162</v>
      </c>
      <c r="AU129" s="22" t="s">
        <v>83</v>
      </c>
    </row>
    <row r="130" s="1" customFormat="1" ht="25.5" customHeight="1">
      <c r="B130" s="44"/>
      <c r="C130" s="219" t="s">
        <v>248</v>
      </c>
      <c r="D130" s="219" t="s">
        <v>155</v>
      </c>
      <c r="E130" s="220" t="s">
        <v>853</v>
      </c>
      <c r="F130" s="221" t="s">
        <v>854</v>
      </c>
      <c r="G130" s="222" t="s">
        <v>158</v>
      </c>
      <c r="H130" s="223">
        <v>16.300000000000001</v>
      </c>
      <c r="I130" s="224"/>
      <c r="J130" s="225">
        <f>ROUND(I130*H130,2)</f>
        <v>0</v>
      </c>
      <c r="K130" s="221" t="s">
        <v>159</v>
      </c>
      <c r="L130" s="70"/>
      <c r="M130" s="226" t="s">
        <v>21</v>
      </c>
      <c r="N130" s="227" t="s">
        <v>44</v>
      </c>
      <c r="O130" s="45"/>
      <c r="P130" s="228">
        <f>O130*H130</f>
        <v>0</v>
      </c>
      <c r="Q130" s="228">
        <v>0</v>
      </c>
      <c r="R130" s="228">
        <f>Q130*H130</f>
        <v>0</v>
      </c>
      <c r="S130" s="228">
        <v>0</v>
      </c>
      <c r="T130" s="229">
        <f>S130*H130</f>
        <v>0</v>
      </c>
      <c r="AR130" s="22" t="s">
        <v>160</v>
      </c>
      <c r="AT130" s="22" t="s">
        <v>155</v>
      </c>
      <c r="AU130" s="22" t="s">
        <v>83</v>
      </c>
      <c r="AY130" s="22" t="s">
        <v>153</v>
      </c>
      <c r="BE130" s="230">
        <f>IF(N130="základní",J130,0)</f>
        <v>0</v>
      </c>
      <c r="BF130" s="230">
        <f>IF(N130="snížená",J130,0)</f>
        <v>0</v>
      </c>
      <c r="BG130" s="230">
        <f>IF(N130="zákl. přenesená",J130,0)</f>
        <v>0</v>
      </c>
      <c r="BH130" s="230">
        <f>IF(N130="sníž. přenesená",J130,0)</f>
        <v>0</v>
      </c>
      <c r="BI130" s="230">
        <f>IF(N130="nulová",J130,0)</f>
        <v>0</v>
      </c>
      <c r="BJ130" s="22" t="s">
        <v>81</v>
      </c>
      <c r="BK130" s="230">
        <f>ROUND(I130*H130,2)</f>
        <v>0</v>
      </c>
      <c r="BL130" s="22" t="s">
        <v>160</v>
      </c>
      <c r="BM130" s="22" t="s">
        <v>855</v>
      </c>
    </row>
    <row r="131" s="1" customFormat="1">
      <c r="B131" s="44"/>
      <c r="C131" s="72"/>
      <c r="D131" s="231" t="s">
        <v>162</v>
      </c>
      <c r="E131" s="72"/>
      <c r="F131" s="232" t="s">
        <v>856</v>
      </c>
      <c r="G131" s="72"/>
      <c r="H131" s="72"/>
      <c r="I131" s="189"/>
      <c r="J131" s="72"/>
      <c r="K131" s="72"/>
      <c r="L131" s="70"/>
      <c r="M131" s="233"/>
      <c r="N131" s="45"/>
      <c r="O131" s="45"/>
      <c r="P131" s="45"/>
      <c r="Q131" s="45"/>
      <c r="R131" s="45"/>
      <c r="S131" s="45"/>
      <c r="T131" s="93"/>
      <c r="AT131" s="22" t="s">
        <v>162</v>
      </c>
      <c r="AU131" s="22" t="s">
        <v>83</v>
      </c>
    </row>
    <row r="132" s="1" customFormat="1" ht="38.25" customHeight="1">
      <c r="B132" s="44"/>
      <c r="C132" s="219" t="s">
        <v>253</v>
      </c>
      <c r="D132" s="219" t="s">
        <v>155</v>
      </c>
      <c r="E132" s="220" t="s">
        <v>857</v>
      </c>
      <c r="F132" s="221" t="s">
        <v>858</v>
      </c>
      <c r="G132" s="222" t="s">
        <v>158</v>
      </c>
      <c r="H132" s="223">
        <v>16.300000000000001</v>
      </c>
      <c r="I132" s="224"/>
      <c r="J132" s="225">
        <f>ROUND(I132*H132,2)</f>
        <v>0</v>
      </c>
      <c r="K132" s="221" t="s">
        <v>159</v>
      </c>
      <c r="L132" s="70"/>
      <c r="M132" s="226" t="s">
        <v>21</v>
      </c>
      <c r="N132" s="227" t="s">
        <v>44</v>
      </c>
      <c r="O132" s="45"/>
      <c r="P132" s="228">
        <f>O132*H132</f>
        <v>0</v>
      </c>
      <c r="Q132" s="228">
        <v>0.0066</v>
      </c>
      <c r="R132" s="228">
        <f>Q132*H132</f>
        <v>0.10758000000000001</v>
      </c>
      <c r="S132" s="228">
        <v>0</v>
      </c>
      <c r="T132" s="229">
        <f>S132*H132</f>
        <v>0</v>
      </c>
      <c r="AR132" s="22" t="s">
        <v>160</v>
      </c>
      <c r="AT132" s="22" t="s">
        <v>155</v>
      </c>
      <c r="AU132" s="22" t="s">
        <v>83</v>
      </c>
      <c r="AY132" s="22" t="s">
        <v>153</v>
      </c>
      <c r="BE132" s="230">
        <f>IF(N132="základní",J132,0)</f>
        <v>0</v>
      </c>
      <c r="BF132" s="230">
        <f>IF(N132="snížená",J132,0)</f>
        <v>0</v>
      </c>
      <c r="BG132" s="230">
        <f>IF(N132="zákl. přenesená",J132,0)</f>
        <v>0</v>
      </c>
      <c r="BH132" s="230">
        <f>IF(N132="sníž. přenesená",J132,0)</f>
        <v>0</v>
      </c>
      <c r="BI132" s="230">
        <f>IF(N132="nulová",J132,0)</f>
        <v>0</v>
      </c>
      <c r="BJ132" s="22" t="s">
        <v>81</v>
      </c>
      <c r="BK132" s="230">
        <f>ROUND(I132*H132,2)</f>
        <v>0</v>
      </c>
      <c r="BL132" s="22" t="s">
        <v>160</v>
      </c>
      <c r="BM132" s="22" t="s">
        <v>859</v>
      </c>
    </row>
    <row r="133" s="1" customFormat="1">
      <c r="B133" s="44"/>
      <c r="C133" s="72"/>
      <c r="D133" s="231" t="s">
        <v>162</v>
      </c>
      <c r="E133" s="72"/>
      <c r="F133" s="232" t="s">
        <v>856</v>
      </c>
      <c r="G133" s="72"/>
      <c r="H133" s="72"/>
      <c r="I133" s="189"/>
      <c r="J133" s="72"/>
      <c r="K133" s="72"/>
      <c r="L133" s="70"/>
      <c r="M133" s="233"/>
      <c r="N133" s="45"/>
      <c r="O133" s="45"/>
      <c r="P133" s="45"/>
      <c r="Q133" s="45"/>
      <c r="R133" s="45"/>
      <c r="S133" s="45"/>
      <c r="T133" s="93"/>
      <c r="AT133" s="22" t="s">
        <v>162</v>
      </c>
      <c r="AU133" s="22" t="s">
        <v>83</v>
      </c>
    </row>
    <row r="134" s="1" customFormat="1" ht="16.5" customHeight="1">
      <c r="B134" s="44"/>
      <c r="C134" s="219" t="s">
        <v>258</v>
      </c>
      <c r="D134" s="219" t="s">
        <v>155</v>
      </c>
      <c r="E134" s="220" t="s">
        <v>860</v>
      </c>
      <c r="F134" s="221" t="s">
        <v>861</v>
      </c>
      <c r="G134" s="222" t="s">
        <v>158</v>
      </c>
      <c r="H134" s="223">
        <v>40.75</v>
      </c>
      <c r="I134" s="224"/>
      <c r="J134" s="225">
        <f>ROUND(I134*H134,2)</f>
        <v>0</v>
      </c>
      <c r="K134" s="221" t="s">
        <v>159</v>
      </c>
      <c r="L134" s="70"/>
      <c r="M134" s="226" t="s">
        <v>21</v>
      </c>
      <c r="N134" s="227" t="s">
        <v>44</v>
      </c>
      <c r="O134" s="45"/>
      <c r="P134" s="228">
        <f>O134*H134</f>
        <v>0</v>
      </c>
      <c r="Q134" s="228">
        <v>0</v>
      </c>
      <c r="R134" s="228">
        <f>Q134*H134</f>
        <v>0</v>
      </c>
      <c r="S134" s="228">
        <v>0</v>
      </c>
      <c r="T134" s="229">
        <f>S134*H134</f>
        <v>0</v>
      </c>
      <c r="AR134" s="22" t="s">
        <v>160</v>
      </c>
      <c r="AT134" s="22" t="s">
        <v>155</v>
      </c>
      <c r="AU134" s="22" t="s">
        <v>83</v>
      </c>
      <c r="AY134" s="22" t="s">
        <v>153</v>
      </c>
      <c r="BE134" s="230">
        <f>IF(N134="základní",J134,0)</f>
        <v>0</v>
      </c>
      <c r="BF134" s="230">
        <f>IF(N134="snížená",J134,0)</f>
        <v>0</v>
      </c>
      <c r="BG134" s="230">
        <f>IF(N134="zákl. přenesená",J134,0)</f>
        <v>0</v>
      </c>
      <c r="BH134" s="230">
        <f>IF(N134="sníž. přenesená",J134,0)</f>
        <v>0</v>
      </c>
      <c r="BI134" s="230">
        <f>IF(N134="nulová",J134,0)</f>
        <v>0</v>
      </c>
      <c r="BJ134" s="22" t="s">
        <v>81</v>
      </c>
      <c r="BK134" s="230">
        <f>ROUND(I134*H134,2)</f>
        <v>0</v>
      </c>
      <c r="BL134" s="22" t="s">
        <v>160</v>
      </c>
      <c r="BM134" s="22" t="s">
        <v>862</v>
      </c>
    </row>
    <row r="135" s="1" customFormat="1">
      <c r="B135" s="44"/>
      <c r="C135" s="72"/>
      <c r="D135" s="231" t="s">
        <v>162</v>
      </c>
      <c r="E135" s="72"/>
      <c r="F135" s="232" t="s">
        <v>863</v>
      </c>
      <c r="G135" s="72"/>
      <c r="H135" s="72"/>
      <c r="I135" s="189"/>
      <c r="J135" s="72"/>
      <c r="K135" s="72"/>
      <c r="L135" s="70"/>
      <c r="M135" s="233"/>
      <c r="N135" s="45"/>
      <c r="O135" s="45"/>
      <c r="P135" s="45"/>
      <c r="Q135" s="45"/>
      <c r="R135" s="45"/>
      <c r="S135" s="45"/>
      <c r="T135" s="93"/>
      <c r="AT135" s="22" t="s">
        <v>162</v>
      </c>
      <c r="AU135" s="22" t="s">
        <v>83</v>
      </c>
    </row>
    <row r="136" s="11" customFormat="1">
      <c r="B136" s="234"/>
      <c r="C136" s="235"/>
      <c r="D136" s="231" t="s">
        <v>181</v>
      </c>
      <c r="E136" s="236" t="s">
        <v>21</v>
      </c>
      <c r="F136" s="237" t="s">
        <v>864</v>
      </c>
      <c r="G136" s="235"/>
      <c r="H136" s="238">
        <v>40.75</v>
      </c>
      <c r="I136" s="239"/>
      <c r="J136" s="235"/>
      <c r="K136" s="235"/>
      <c r="L136" s="240"/>
      <c r="M136" s="241"/>
      <c r="N136" s="242"/>
      <c r="O136" s="242"/>
      <c r="P136" s="242"/>
      <c r="Q136" s="242"/>
      <c r="R136" s="242"/>
      <c r="S136" s="242"/>
      <c r="T136" s="243"/>
      <c r="AT136" s="244" t="s">
        <v>181</v>
      </c>
      <c r="AU136" s="244" t="s">
        <v>83</v>
      </c>
      <c r="AV136" s="11" t="s">
        <v>83</v>
      </c>
      <c r="AW136" s="11" t="s">
        <v>37</v>
      </c>
      <c r="AX136" s="11" t="s">
        <v>73</v>
      </c>
      <c r="AY136" s="244" t="s">
        <v>153</v>
      </c>
    </row>
    <row r="137" s="12" customFormat="1">
      <c r="B137" s="245"/>
      <c r="C137" s="246"/>
      <c r="D137" s="231" t="s">
        <v>181</v>
      </c>
      <c r="E137" s="247" t="s">
        <v>21</v>
      </c>
      <c r="F137" s="248" t="s">
        <v>183</v>
      </c>
      <c r="G137" s="246"/>
      <c r="H137" s="249">
        <v>40.75</v>
      </c>
      <c r="I137" s="250"/>
      <c r="J137" s="246"/>
      <c r="K137" s="246"/>
      <c r="L137" s="251"/>
      <c r="M137" s="252"/>
      <c r="N137" s="253"/>
      <c r="O137" s="253"/>
      <c r="P137" s="253"/>
      <c r="Q137" s="253"/>
      <c r="R137" s="253"/>
      <c r="S137" s="253"/>
      <c r="T137" s="254"/>
      <c r="AT137" s="255" t="s">
        <v>181</v>
      </c>
      <c r="AU137" s="255" t="s">
        <v>83</v>
      </c>
      <c r="AV137" s="12" t="s">
        <v>160</v>
      </c>
      <c r="AW137" s="12" t="s">
        <v>37</v>
      </c>
      <c r="AX137" s="12" t="s">
        <v>81</v>
      </c>
      <c r="AY137" s="255" t="s">
        <v>153</v>
      </c>
    </row>
    <row r="138" s="1" customFormat="1" ht="25.5" customHeight="1">
      <c r="B138" s="44"/>
      <c r="C138" s="219" t="s">
        <v>9</v>
      </c>
      <c r="D138" s="219" t="s">
        <v>155</v>
      </c>
      <c r="E138" s="220" t="s">
        <v>865</v>
      </c>
      <c r="F138" s="221" t="s">
        <v>866</v>
      </c>
      <c r="G138" s="222" t="s">
        <v>158</v>
      </c>
      <c r="H138" s="223">
        <v>258.74000000000001</v>
      </c>
      <c r="I138" s="224"/>
      <c r="J138" s="225">
        <f>ROUND(I138*H138,2)</f>
        <v>0</v>
      </c>
      <c r="K138" s="221" t="s">
        <v>159</v>
      </c>
      <c r="L138" s="70"/>
      <c r="M138" s="226" t="s">
        <v>21</v>
      </c>
      <c r="N138" s="227" t="s">
        <v>44</v>
      </c>
      <c r="O138" s="45"/>
      <c r="P138" s="228">
        <f>O138*H138</f>
        <v>0</v>
      </c>
      <c r="Q138" s="228">
        <v>0.083500000000000005</v>
      </c>
      <c r="R138" s="228">
        <f>Q138*H138</f>
        <v>21.604790000000001</v>
      </c>
      <c r="S138" s="228">
        <v>0</v>
      </c>
      <c r="T138" s="229">
        <f>S138*H138</f>
        <v>0</v>
      </c>
      <c r="AR138" s="22" t="s">
        <v>160</v>
      </c>
      <c r="AT138" s="22" t="s">
        <v>155</v>
      </c>
      <c r="AU138" s="22" t="s">
        <v>83</v>
      </c>
      <c r="AY138" s="22" t="s">
        <v>153</v>
      </c>
      <c r="BE138" s="230">
        <f>IF(N138="základní",J138,0)</f>
        <v>0</v>
      </c>
      <c r="BF138" s="230">
        <f>IF(N138="snížená",J138,0)</f>
        <v>0</v>
      </c>
      <c r="BG138" s="230">
        <f>IF(N138="zákl. přenesená",J138,0)</f>
        <v>0</v>
      </c>
      <c r="BH138" s="230">
        <f>IF(N138="sníž. přenesená",J138,0)</f>
        <v>0</v>
      </c>
      <c r="BI138" s="230">
        <f>IF(N138="nulová",J138,0)</f>
        <v>0</v>
      </c>
      <c r="BJ138" s="22" t="s">
        <v>81</v>
      </c>
      <c r="BK138" s="230">
        <f>ROUND(I138*H138,2)</f>
        <v>0</v>
      </c>
      <c r="BL138" s="22" t="s">
        <v>160</v>
      </c>
      <c r="BM138" s="22" t="s">
        <v>867</v>
      </c>
    </row>
    <row r="139" s="1" customFormat="1">
      <c r="B139" s="44"/>
      <c r="C139" s="72"/>
      <c r="D139" s="231" t="s">
        <v>162</v>
      </c>
      <c r="E139" s="72"/>
      <c r="F139" s="232" t="s">
        <v>868</v>
      </c>
      <c r="G139" s="72"/>
      <c r="H139" s="72"/>
      <c r="I139" s="189"/>
      <c r="J139" s="72"/>
      <c r="K139" s="72"/>
      <c r="L139" s="70"/>
      <c r="M139" s="233"/>
      <c r="N139" s="45"/>
      <c r="O139" s="45"/>
      <c r="P139" s="45"/>
      <c r="Q139" s="45"/>
      <c r="R139" s="45"/>
      <c r="S139" s="45"/>
      <c r="T139" s="93"/>
      <c r="AT139" s="22" t="s">
        <v>162</v>
      </c>
      <c r="AU139" s="22" t="s">
        <v>83</v>
      </c>
    </row>
    <row r="140" s="1" customFormat="1" ht="51" customHeight="1">
      <c r="B140" s="44"/>
      <c r="C140" s="219" t="s">
        <v>267</v>
      </c>
      <c r="D140" s="219" t="s">
        <v>155</v>
      </c>
      <c r="E140" s="220" t="s">
        <v>869</v>
      </c>
      <c r="F140" s="221" t="s">
        <v>870</v>
      </c>
      <c r="G140" s="222" t="s">
        <v>158</v>
      </c>
      <c r="H140" s="223">
        <v>183.96000000000001</v>
      </c>
      <c r="I140" s="224"/>
      <c r="J140" s="225">
        <f>ROUND(I140*H140,2)</f>
        <v>0</v>
      </c>
      <c r="K140" s="221" t="s">
        <v>159</v>
      </c>
      <c r="L140" s="70"/>
      <c r="M140" s="226" t="s">
        <v>21</v>
      </c>
      <c r="N140" s="227" t="s">
        <v>44</v>
      </c>
      <c r="O140" s="45"/>
      <c r="P140" s="228">
        <f>O140*H140</f>
        <v>0</v>
      </c>
      <c r="Q140" s="228">
        <v>0.084250000000000005</v>
      </c>
      <c r="R140" s="228">
        <f>Q140*H140</f>
        <v>15.498630000000002</v>
      </c>
      <c r="S140" s="228">
        <v>0</v>
      </c>
      <c r="T140" s="229">
        <f>S140*H140</f>
        <v>0</v>
      </c>
      <c r="AR140" s="22" t="s">
        <v>160</v>
      </c>
      <c r="AT140" s="22" t="s">
        <v>155</v>
      </c>
      <c r="AU140" s="22" t="s">
        <v>83</v>
      </c>
      <c r="AY140" s="22" t="s">
        <v>153</v>
      </c>
      <c r="BE140" s="230">
        <f>IF(N140="základní",J140,0)</f>
        <v>0</v>
      </c>
      <c r="BF140" s="230">
        <f>IF(N140="snížená",J140,0)</f>
        <v>0</v>
      </c>
      <c r="BG140" s="230">
        <f>IF(N140="zákl. přenesená",J140,0)</f>
        <v>0</v>
      </c>
      <c r="BH140" s="230">
        <f>IF(N140="sníž. přenesená",J140,0)</f>
        <v>0</v>
      </c>
      <c r="BI140" s="230">
        <f>IF(N140="nulová",J140,0)</f>
        <v>0</v>
      </c>
      <c r="BJ140" s="22" t="s">
        <v>81</v>
      </c>
      <c r="BK140" s="230">
        <f>ROUND(I140*H140,2)</f>
        <v>0</v>
      </c>
      <c r="BL140" s="22" t="s">
        <v>160</v>
      </c>
      <c r="BM140" s="22" t="s">
        <v>871</v>
      </c>
    </row>
    <row r="141" s="1" customFormat="1">
      <c r="B141" s="44"/>
      <c r="C141" s="72"/>
      <c r="D141" s="231" t="s">
        <v>162</v>
      </c>
      <c r="E141" s="72"/>
      <c r="F141" s="232" t="s">
        <v>831</v>
      </c>
      <c r="G141" s="72"/>
      <c r="H141" s="72"/>
      <c r="I141" s="189"/>
      <c r="J141" s="72"/>
      <c r="K141" s="72"/>
      <c r="L141" s="70"/>
      <c r="M141" s="233"/>
      <c r="N141" s="45"/>
      <c r="O141" s="45"/>
      <c r="P141" s="45"/>
      <c r="Q141" s="45"/>
      <c r="R141" s="45"/>
      <c r="S141" s="45"/>
      <c r="T141" s="93"/>
      <c r="AT141" s="22" t="s">
        <v>162</v>
      </c>
      <c r="AU141" s="22" t="s">
        <v>83</v>
      </c>
    </row>
    <row r="142" s="10" customFormat="1" ht="29.88" customHeight="1">
      <c r="B142" s="203"/>
      <c r="C142" s="204"/>
      <c r="D142" s="205" t="s">
        <v>72</v>
      </c>
      <c r="E142" s="217" t="s">
        <v>202</v>
      </c>
      <c r="F142" s="217" t="s">
        <v>426</v>
      </c>
      <c r="G142" s="204"/>
      <c r="H142" s="204"/>
      <c r="I142" s="207"/>
      <c r="J142" s="218">
        <f>BK142</f>
        <v>0</v>
      </c>
      <c r="K142" s="204"/>
      <c r="L142" s="209"/>
      <c r="M142" s="210"/>
      <c r="N142" s="211"/>
      <c r="O142" s="211"/>
      <c r="P142" s="212">
        <f>SUM(P143:P151)</f>
        <v>0</v>
      </c>
      <c r="Q142" s="211"/>
      <c r="R142" s="212">
        <f>SUM(R143:R151)</f>
        <v>0.025395960000000002</v>
      </c>
      <c r="S142" s="211"/>
      <c r="T142" s="213">
        <f>SUM(T143:T151)</f>
        <v>0</v>
      </c>
      <c r="AR142" s="214" t="s">
        <v>81</v>
      </c>
      <c r="AT142" s="215" t="s">
        <v>72</v>
      </c>
      <c r="AU142" s="215" t="s">
        <v>81</v>
      </c>
      <c r="AY142" s="214" t="s">
        <v>153</v>
      </c>
      <c r="BK142" s="216">
        <f>SUM(BK143:BK151)</f>
        <v>0</v>
      </c>
    </row>
    <row r="143" s="1" customFormat="1" ht="16.5" customHeight="1">
      <c r="B143" s="44"/>
      <c r="C143" s="219" t="s">
        <v>273</v>
      </c>
      <c r="D143" s="219" t="s">
        <v>155</v>
      </c>
      <c r="E143" s="220" t="s">
        <v>872</v>
      </c>
      <c r="F143" s="221" t="s">
        <v>873</v>
      </c>
      <c r="G143" s="222" t="s">
        <v>158</v>
      </c>
      <c r="H143" s="223">
        <v>6</v>
      </c>
      <c r="I143" s="224"/>
      <c r="J143" s="225">
        <f>ROUND(I143*H143,2)</f>
        <v>0</v>
      </c>
      <c r="K143" s="221" t="s">
        <v>21</v>
      </c>
      <c r="L143" s="70"/>
      <c r="M143" s="226" t="s">
        <v>21</v>
      </c>
      <c r="N143" s="227" t="s">
        <v>44</v>
      </c>
      <c r="O143" s="45"/>
      <c r="P143" s="228">
        <f>O143*H143</f>
        <v>0</v>
      </c>
      <c r="Q143" s="228">
        <v>1.0000000000000001E-05</v>
      </c>
      <c r="R143" s="228">
        <f>Q143*H143</f>
        <v>6.0000000000000008E-05</v>
      </c>
      <c r="S143" s="228">
        <v>0</v>
      </c>
      <c r="T143" s="229">
        <f>S143*H143</f>
        <v>0</v>
      </c>
      <c r="AR143" s="22" t="s">
        <v>160</v>
      </c>
      <c r="AT143" s="22" t="s">
        <v>155</v>
      </c>
      <c r="AU143" s="22" t="s">
        <v>83</v>
      </c>
      <c r="AY143" s="22" t="s">
        <v>153</v>
      </c>
      <c r="BE143" s="230">
        <f>IF(N143="základní",J143,0)</f>
        <v>0</v>
      </c>
      <c r="BF143" s="230">
        <f>IF(N143="snížená",J143,0)</f>
        <v>0</v>
      </c>
      <c r="BG143" s="230">
        <f>IF(N143="zákl. přenesená",J143,0)</f>
        <v>0</v>
      </c>
      <c r="BH143" s="230">
        <f>IF(N143="sníž. přenesená",J143,0)</f>
        <v>0</v>
      </c>
      <c r="BI143" s="230">
        <f>IF(N143="nulová",J143,0)</f>
        <v>0</v>
      </c>
      <c r="BJ143" s="22" t="s">
        <v>81</v>
      </c>
      <c r="BK143" s="230">
        <f>ROUND(I143*H143,2)</f>
        <v>0</v>
      </c>
      <c r="BL143" s="22" t="s">
        <v>160</v>
      </c>
      <c r="BM143" s="22" t="s">
        <v>874</v>
      </c>
    </row>
    <row r="144" s="1" customFormat="1" ht="25.5" customHeight="1">
      <c r="B144" s="44"/>
      <c r="C144" s="219" t="s">
        <v>278</v>
      </c>
      <c r="D144" s="219" t="s">
        <v>155</v>
      </c>
      <c r="E144" s="220" t="s">
        <v>454</v>
      </c>
      <c r="F144" s="221" t="s">
        <v>875</v>
      </c>
      <c r="G144" s="222" t="s">
        <v>256</v>
      </c>
      <c r="H144" s="223">
        <v>637.41600000000005</v>
      </c>
      <c r="I144" s="224"/>
      <c r="J144" s="225">
        <f>ROUND(I144*H144,2)</f>
        <v>0</v>
      </c>
      <c r="K144" s="221" t="s">
        <v>21</v>
      </c>
      <c r="L144" s="70"/>
      <c r="M144" s="226" t="s">
        <v>21</v>
      </c>
      <c r="N144" s="227" t="s">
        <v>44</v>
      </c>
      <c r="O144" s="45"/>
      <c r="P144" s="228">
        <f>O144*H144</f>
        <v>0</v>
      </c>
      <c r="Q144" s="228">
        <v>1.0000000000000001E-05</v>
      </c>
      <c r="R144" s="228">
        <f>Q144*H144</f>
        <v>0.0063741600000000011</v>
      </c>
      <c r="S144" s="228">
        <v>0</v>
      </c>
      <c r="T144" s="229">
        <f>S144*H144</f>
        <v>0</v>
      </c>
      <c r="AR144" s="22" t="s">
        <v>160</v>
      </c>
      <c r="AT144" s="22" t="s">
        <v>155</v>
      </c>
      <c r="AU144" s="22" t="s">
        <v>83</v>
      </c>
      <c r="AY144" s="22" t="s">
        <v>153</v>
      </c>
      <c r="BE144" s="230">
        <f>IF(N144="základní",J144,0)</f>
        <v>0</v>
      </c>
      <c r="BF144" s="230">
        <f>IF(N144="snížená",J144,0)</f>
        <v>0</v>
      </c>
      <c r="BG144" s="230">
        <f>IF(N144="zákl. přenesená",J144,0)</f>
        <v>0</v>
      </c>
      <c r="BH144" s="230">
        <f>IF(N144="sníž. přenesená",J144,0)</f>
        <v>0</v>
      </c>
      <c r="BI144" s="230">
        <f>IF(N144="nulová",J144,0)</f>
        <v>0</v>
      </c>
      <c r="BJ144" s="22" t="s">
        <v>81</v>
      </c>
      <c r="BK144" s="230">
        <f>ROUND(I144*H144,2)</f>
        <v>0</v>
      </c>
      <c r="BL144" s="22" t="s">
        <v>160</v>
      </c>
      <c r="BM144" s="22" t="s">
        <v>876</v>
      </c>
    </row>
    <row r="145" s="1" customFormat="1">
      <c r="B145" s="44"/>
      <c r="C145" s="72"/>
      <c r="D145" s="231" t="s">
        <v>162</v>
      </c>
      <c r="E145" s="72"/>
      <c r="F145" s="232" t="s">
        <v>877</v>
      </c>
      <c r="G145" s="72"/>
      <c r="H145" s="72"/>
      <c r="I145" s="189"/>
      <c r="J145" s="72"/>
      <c r="K145" s="72"/>
      <c r="L145" s="70"/>
      <c r="M145" s="233"/>
      <c r="N145" s="45"/>
      <c r="O145" s="45"/>
      <c r="P145" s="45"/>
      <c r="Q145" s="45"/>
      <c r="R145" s="45"/>
      <c r="S145" s="45"/>
      <c r="T145" s="93"/>
      <c r="AT145" s="22" t="s">
        <v>162</v>
      </c>
      <c r="AU145" s="22" t="s">
        <v>83</v>
      </c>
    </row>
    <row r="146" s="11" customFormat="1">
      <c r="B146" s="234"/>
      <c r="C146" s="235"/>
      <c r="D146" s="231" t="s">
        <v>181</v>
      </c>
      <c r="E146" s="236" t="s">
        <v>21</v>
      </c>
      <c r="F146" s="237" t="s">
        <v>878</v>
      </c>
      <c r="G146" s="235"/>
      <c r="H146" s="238">
        <v>637.41600000000005</v>
      </c>
      <c r="I146" s="239"/>
      <c r="J146" s="235"/>
      <c r="K146" s="235"/>
      <c r="L146" s="240"/>
      <c r="M146" s="241"/>
      <c r="N146" s="242"/>
      <c r="O146" s="242"/>
      <c r="P146" s="242"/>
      <c r="Q146" s="242"/>
      <c r="R146" s="242"/>
      <c r="S146" s="242"/>
      <c r="T146" s="243"/>
      <c r="AT146" s="244" t="s">
        <v>181</v>
      </c>
      <c r="AU146" s="244" t="s">
        <v>83</v>
      </c>
      <c r="AV146" s="11" t="s">
        <v>83</v>
      </c>
      <c r="AW146" s="11" t="s">
        <v>37</v>
      </c>
      <c r="AX146" s="11" t="s">
        <v>73</v>
      </c>
      <c r="AY146" s="244" t="s">
        <v>153</v>
      </c>
    </row>
    <row r="147" s="12" customFormat="1">
      <c r="B147" s="245"/>
      <c r="C147" s="246"/>
      <c r="D147" s="231" t="s">
        <v>181</v>
      </c>
      <c r="E147" s="247" t="s">
        <v>21</v>
      </c>
      <c r="F147" s="248" t="s">
        <v>183</v>
      </c>
      <c r="G147" s="246"/>
      <c r="H147" s="249">
        <v>637.41600000000005</v>
      </c>
      <c r="I147" s="250"/>
      <c r="J147" s="246"/>
      <c r="K147" s="246"/>
      <c r="L147" s="251"/>
      <c r="M147" s="252"/>
      <c r="N147" s="253"/>
      <c r="O147" s="253"/>
      <c r="P147" s="253"/>
      <c r="Q147" s="253"/>
      <c r="R147" s="253"/>
      <c r="S147" s="253"/>
      <c r="T147" s="254"/>
      <c r="AT147" s="255" t="s">
        <v>181</v>
      </c>
      <c r="AU147" s="255" t="s">
        <v>83</v>
      </c>
      <c r="AV147" s="12" t="s">
        <v>160</v>
      </c>
      <c r="AW147" s="12" t="s">
        <v>37</v>
      </c>
      <c r="AX147" s="12" t="s">
        <v>81</v>
      </c>
      <c r="AY147" s="255" t="s">
        <v>153</v>
      </c>
    </row>
    <row r="148" s="1" customFormat="1" ht="25.5" customHeight="1">
      <c r="B148" s="44"/>
      <c r="C148" s="219" t="s">
        <v>283</v>
      </c>
      <c r="D148" s="219" t="s">
        <v>155</v>
      </c>
      <c r="E148" s="220" t="s">
        <v>460</v>
      </c>
      <c r="F148" s="221" t="s">
        <v>461</v>
      </c>
      <c r="G148" s="222" t="s">
        <v>256</v>
      </c>
      <c r="H148" s="223">
        <v>55.770000000000003</v>
      </c>
      <c r="I148" s="224"/>
      <c r="J148" s="225">
        <f>ROUND(I148*H148,2)</f>
        <v>0</v>
      </c>
      <c r="K148" s="221" t="s">
        <v>159</v>
      </c>
      <c r="L148" s="70"/>
      <c r="M148" s="226" t="s">
        <v>21</v>
      </c>
      <c r="N148" s="227" t="s">
        <v>44</v>
      </c>
      <c r="O148" s="45"/>
      <c r="P148" s="228">
        <f>O148*H148</f>
        <v>0</v>
      </c>
      <c r="Q148" s="228">
        <v>0</v>
      </c>
      <c r="R148" s="228">
        <f>Q148*H148</f>
        <v>0</v>
      </c>
      <c r="S148" s="228">
        <v>0</v>
      </c>
      <c r="T148" s="229">
        <f>S148*H148</f>
        <v>0</v>
      </c>
      <c r="AR148" s="22" t="s">
        <v>160</v>
      </c>
      <c r="AT148" s="22" t="s">
        <v>155</v>
      </c>
      <c r="AU148" s="22" t="s">
        <v>83</v>
      </c>
      <c r="AY148" s="22" t="s">
        <v>153</v>
      </c>
      <c r="BE148" s="230">
        <f>IF(N148="základní",J148,0)</f>
        <v>0</v>
      </c>
      <c r="BF148" s="230">
        <f>IF(N148="snížená",J148,0)</f>
        <v>0</v>
      </c>
      <c r="BG148" s="230">
        <f>IF(N148="zákl. přenesená",J148,0)</f>
        <v>0</v>
      </c>
      <c r="BH148" s="230">
        <f>IF(N148="sníž. přenesená",J148,0)</f>
        <v>0</v>
      </c>
      <c r="BI148" s="230">
        <f>IF(N148="nulová",J148,0)</f>
        <v>0</v>
      </c>
      <c r="BJ148" s="22" t="s">
        <v>81</v>
      </c>
      <c r="BK148" s="230">
        <f>ROUND(I148*H148,2)</f>
        <v>0</v>
      </c>
      <c r="BL148" s="22" t="s">
        <v>160</v>
      </c>
      <c r="BM148" s="22" t="s">
        <v>879</v>
      </c>
    </row>
    <row r="149" s="1" customFormat="1">
      <c r="B149" s="44"/>
      <c r="C149" s="72"/>
      <c r="D149" s="231" t="s">
        <v>162</v>
      </c>
      <c r="E149" s="72"/>
      <c r="F149" s="232" t="s">
        <v>463</v>
      </c>
      <c r="G149" s="72"/>
      <c r="H149" s="72"/>
      <c r="I149" s="189"/>
      <c r="J149" s="72"/>
      <c r="K149" s="72"/>
      <c r="L149" s="70"/>
      <c r="M149" s="233"/>
      <c r="N149" s="45"/>
      <c r="O149" s="45"/>
      <c r="P149" s="45"/>
      <c r="Q149" s="45"/>
      <c r="R149" s="45"/>
      <c r="S149" s="45"/>
      <c r="T149" s="93"/>
      <c r="AT149" s="22" t="s">
        <v>162</v>
      </c>
      <c r="AU149" s="22" t="s">
        <v>83</v>
      </c>
    </row>
    <row r="150" s="1" customFormat="1" ht="38.25" customHeight="1">
      <c r="B150" s="44"/>
      <c r="C150" s="219" t="s">
        <v>289</v>
      </c>
      <c r="D150" s="219" t="s">
        <v>155</v>
      </c>
      <c r="E150" s="220" t="s">
        <v>465</v>
      </c>
      <c r="F150" s="221" t="s">
        <v>466</v>
      </c>
      <c r="G150" s="222" t="s">
        <v>256</v>
      </c>
      <c r="H150" s="223">
        <v>55.770000000000003</v>
      </c>
      <c r="I150" s="224"/>
      <c r="J150" s="225">
        <f>ROUND(I150*H150,2)</f>
        <v>0</v>
      </c>
      <c r="K150" s="221" t="s">
        <v>159</v>
      </c>
      <c r="L150" s="70"/>
      <c r="M150" s="226" t="s">
        <v>21</v>
      </c>
      <c r="N150" s="227" t="s">
        <v>44</v>
      </c>
      <c r="O150" s="45"/>
      <c r="P150" s="228">
        <f>O150*H150</f>
        <v>0</v>
      </c>
      <c r="Q150" s="228">
        <v>0.00034000000000000002</v>
      </c>
      <c r="R150" s="228">
        <f>Q150*H150</f>
        <v>0.018961800000000001</v>
      </c>
      <c r="S150" s="228">
        <v>0</v>
      </c>
      <c r="T150" s="229">
        <f>S150*H150</f>
        <v>0</v>
      </c>
      <c r="AR150" s="22" t="s">
        <v>160</v>
      </c>
      <c r="AT150" s="22" t="s">
        <v>155</v>
      </c>
      <c r="AU150" s="22" t="s">
        <v>83</v>
      </c>
      <c r="AY150" s="22" t="s">
        <v>153</v>
      </c>
      <c r="BE150" s="230">
        <f>IF(N150="základní",J150,0)</f>
        <v>0</v>
      </c>
      <c r="BF150" s="230">
        <f>IF(N150="snížená",J150,0)</f>
        <v>0</v>
      </c>
      <c r="BG150" s="230">
        <f>IF(N150="zákl. přenesená",J150,0)</f>
        <v>0</v>
      </c>
      <c r="BH150" s="230">
        <f>IF(N150="sníž. přenesená",J150,0)</f>
        <v>0</v>
      </c>
      <c r="BI150" s="230">
        <f>IF(N150="nulová",J150,0)</f>
        <v>0</v>
      </c>
      <c r="BJ150" s="22" t="s">
        <v>81</v>
      </c>
      <c r="BK150" s="230">
        <f>ROUND(I150*H150,2)</f>
        <v>0</v>
      </c>
      <c r="BL150" s="22" t="s">
        <v>160</v>
      </c>
      <c r="BM150" s="22" t="s">
        <v>880</v>
      </c>
    </row>
    <row r="151" s="1" customFormat="1">
      <c r="B151" s="44"/>
      <c r="C151" s="72"/>
      <c r="D151" s="231" t="s">
        <v>162</v>
      </c>
      <c r="E151" s="72"/>
      <c r="F151" s="232" t="s">
        <v>463</v>
      </c>
      <c r="G151" s="72"/>
      <c r="H151" s="72"/>
      <c r="I151" s="189"/>
      <c r="J151" s="72"/>
      <c r="K151" s="72"/>
      <c r="L151" s="70"/>
      <c r="M151" s="233"/>
      <c r="N151" s="45"/>
      <c r="O151" s="45"/>
      <c r="P151" s="45"/>
      <c r="Q151" s="45"/>
      <c r="R151" s="45"/>
      <c r="S151" s="45"/>
      <c r="T151" s="93"/>
      <c r="AT151" s="22" t="s">
        <v>162</v>
      </c>
      <c r="AU151" s="22" t="s">
        <v>83</v>
      </c>
    </row>
    <row r="152" s="10" customFormat="1" ht="29.88" customHeight="1">
      <c r="B152" s="203"/>
      <c r="C152" s="204"/>
      <c r="D152" s="205" t="s">
        <v>72</v>
      </c>
      <c r="E152" s="217" t="s">
        <v>512</v>
      </c>
      <c r="F152" s="217" t="s">
        <v>513</v>
      </c>
      <c r="G152" s="204"/>
      <c r="H152" s="204"/>
      <c r="I152" s="207"/>
      <c r="J152" s="218">
        <f>BK152</f>
        <v>0</v>
      </c>
      <c r="K152" s="204"/>
      <c r="L152" s="209"/>
      <c r="M152" s="210"/>
      <c r="N152" s="211"/>
      <c r="O152" s="211"/>
      <c r="P152" s="212">
        <f>SUM(P153:P168)</f>
        <v>0</v>
      </c>
      <c r="Q152" s="211"/>
      <c r="R152" s="212">
        <f>SUM(R153:R168)</f>
        <v>0</v>
      </c>
      <c r="S152" s="211"/>
      <c r="T152" s="213">
        <f>SUM(T153:T168)</f>
        <v>0</v>
      </c>
      <c r="AR152" s="214" t="s">
        <v>81</v>
      </c>
      <c r="AT152" s="215" t="s">
        <v>72</v>
      </c>
      <c r="AU152" s="215" t="s">
        <v>81</v>
      </c>
      <c r="AY152" s="214" t="s">
        <v>153</v>
      </c>
      <c r="BK152" s="216">
        <f>SUM(BK153:BK168)</f>
        <v>0</v>
      </c>
    </row>
    <row r="153" s="1" customFormat="1" ht="25.5" customHeight="1">
      <c r="B153" s="44"/>
      <c r="C153" s="219" t="s">
        <v>294</v>
      </c>
      <c r="D153" s="219" t="s">
        <v>155</v>
      </c>
      <c r="E153" s="220" t="s">
        <v>515</v>
      </c>
      <c r="F153" s="221" t="s">
        <v>516</v>
      </c>
      <c r="G153" s="222" t="s">
        <v>233</v>
      </c>
      <c r="H153" s="223">
        <v>215.654</v>
      </c>
      <c r="I153" s="224"/>
      <c r="J153" s="225">
        <f>ROUND(I153*H153,2)</f>
        <v>0</v>
      </c>
      <c r="K153" s="221" t="s">
        <v>159</v>
      </c>
      <c r="L153" s="70"/>
      <c r="M153" s="226" t="s">
        <v>21</v>
      </c>
      <c r="N153" s="227" t="s">
        <v>44</v>
      </c>
      <c r="O153" s="45"/>
      <c r="P153" s="228">
        <f>O153*H153</f>
        <v>0</v>
      </c>
      <c r="Q153" s="228">
        <v>0</v>
      </c>
      <c r="R153" s="228">
        <f>Q153*H153</f>
        <v>0</v>
      </c>
      <c r="S153" s="228">
        <v>0</v>
      </c>
      <c r="T153" s="229">
        <f>S153*H153</f>
        <v>0</v>
      </c>
      <c r="AR153" s="22" t="s">
        <v>160</v>
      </c>
      <c r="AT153" s="22" t="s">
        <v>155</v>
      </c>
      <c r="AU153" s="22" t="s">
        <v>83</v>
      </c>
      <c r="AY153" s="22" t="s">
        <v>153</v>
      </c>
      <c r="BE153" s="230">
        <f>IF(N153="základní",J153,0)</f>
        <v>0</v>
      </c>
      <c r="BF153" s="230">
        <f>IF(N153="snížená",J153,0)</f>
        <v>0</v>
      </c>
      <c r="BG153" s="230">
        <f>IF(N153="zákl. přenesená",J153,0)</f>
        <v>0</v>
      </c>
      <c r="BH153" s="230">
        <f>IF(N153="sníž. přenesená",J153,0)</f>
        <v>0</v>
      </c>
      <c r="BI153" s="230">
        <f>IF(N153="nulová",J153,0)</f>
        <v>0</v>
      </c>
      <c r="BJ153" s="22" t="s">
        <v>81</v>
      </c>
      <c r="BK153" s="230">
        <f>ROUND(I153*H153,2)</f>
        <v>0</v>
      </c>
      <c r="BL153" s="22" t="s">
        <v>160</v>
      </c>
      <c r="BM153" s="22" t="s">
        <v>881</v>
      </c>
    </row>
    <row r="154" s="1" customFormat="1" ht="25.5" customHeight="1">
      <c r="B154" s="44"/>
      <c r="C154" s="219" t="s">
        <v>299</v>
      </c>
      <c r="D154" s="219" t="s">
        <v>155</v>
      </c>
      <c r="E154" s="220" t="s">
        <v>519</v>
      </c>
      <c r="F154" s="221" t="s">
        <v>520</v>
      </c>
      <c r="G154" s="222" t="s">
        <v>233</v>
      </c>
      <c r="H154" s="223">
        <v>4097.4260000000004</v>
      </c>
      <c r="I154" s="224"/>
      <c r="J154" s="225">
        <f>ROUND(I154*H154,2)</f>
        <v>0</v>
      </c>
      <c r="K154" s="221" t="s">
        <v>159</v>
      </c>
      <c r="L154" s="70"/>
      <c r="M154" s="226" t="s">
        <v>21</v>
      </c>
      <c r="N154" s="227" t="s">
        <v>44</v>
      </c>
      <c r="O154" s="45"/>
      <c r="P154" s="228">
        <f>O154*H154</f>
        <v>0</v>
      </c>
      <c r="Q154" s="228">
        <v>0</v>
      </c>
      <c r="R154" s="228">
        <f>Q154*H154</f>
        <v>0</v>
      </c>
      <c r="S154" s="228">
        <v>0</v>
      </c>
      <c r="T154" s="229">
        <f>S154*H154</f>
        <v>0</v>
      </c>
      <c r="AR154" s="22" t="s">
        <v>160</v>
      </c>
      <c r="AT154" s="22" t="s">
        <v>155</v>
      </c>
      <c r="AU154" s="22" t="s">
        <v>83</v>
      </c>
      <c r="AY154" s="22" t="s">
        <v>153</v>
      </c>
      <c r="BE154" s="230">
        <f>IF(N154="základní",J154,0)</f>
        <v>0</v>
      </c>
      <c r="BF154" s="230">
        <f>IF(N154="snížená",J154,0)</f>
        <v>0</v>
      </c>
      <c r="BG154" s="230">
        <f>IF(N154="zákl. přenesená",J154,0)</f>
        <v>0</v>
      </c>
      <c r="BH154" s="230">
        <f>IF(N154="sníž. přenesená",J154,0)</f>
        <v>0</v>
      </c>
      <c r="BI154" s="230">
        <f>IF(N154="nulová",J154,0)</f>
        <v>0</v>
      </c>
      <c r="BJ154" s="22" t="s">
        <v>81</v>
      </c>
      <c r="BK154" s="230">
        <f>ROUND(I154*H154,2)</f>
        <v>0</v>
      </c>
      <c r="BL154" s="22" t="s">
        <v>160</v>
      </c>
      <c r="BM154" s="22" t="s">
        <v>882</v>
      </c>
    </row>
    <row r="155" s="11" customFormat="1">
      <c r="B155" s="234"/>
      <c r="C155" s="235"/>
      <c r="D155" s="231" t="s">
        <v>181</v>
      </c>
      <c r="E155" s="235"/>
      <c r="F155" s="237" t="s">
        <v>883</v>
      </c>
      <c r="G155" s="235"/>
      <c r="H155" s="238">
        <v>4097.4260000000004</v>
      </c>
      <c r="I155" s="239"/>
      <c r="J155" s="235"/>
      <c r="K155" s="235"/>
      <c r="L155" s="240"/>
      <c r="M155" s="241"/>
      <c r="N155" s="242"/>
      <c r="O155" s="242"/>
      <c r="P155" s="242"/>
      <c r="Q155" s="242"/>
      <c r="R155" s="242"/>
      <c r="S155" s="242"/>
      <c r="T155" s="243"/>
      <c r="AT155" s="244" t="s">
        <v>181</v>
      </c>
      <c r="AU155" s="244" t="s">
        <v>83</v>
      </c>
      <c r="AV155" s="11" t="s">
        <v>83</v>
      </c>
      <c r="AW155" s="11" t="s">
        <v>6</v>
      </c>
      <c r="AX155" s="11" t="s">
        <v>81</v>
      </c>
      <c r="AY155" s="244" t="s">
        <v>153</v>
      </c>
    </row>
    <row r="156" s="1" customFormat="1" ht="16.5" customHeight="1">
      <c r="B156" s="44"/>
      <c r="C156" s="219" t="s">
        <v>305</v>
      </c>
      <c r="D156" s="219" t="s">
        <v>155</v>
      </c>
      <c r="E156" s="220" t="s">
        <v>534</v>
      </c>
      <c r="F156" s="221" t="s">
        <v>535</v>
      </c>
      <c r="G156" s="222" t="s">
        <v>233</v>
      </c>
      <c r="H156" s="223">
        <v>215.654</v>
      </c>
      <c r="I156" s="224"/>
      <c r="J156" s="225">
        <f>ROUND(I156*H156,2)</f>
        <v>0</v>
      </c>
      <c r="K156" s="221" t="s">
        <v>159</v>
      </c>
      <c r="L156" s="70"/>
      <c r="M156" s="226" t="s">
        <v>21</v>
      </c>
      <c r="N156" s="227" t="s">
        <v>44</v>
      </c>
      <c r="O156" s="45"/>
      <c r="P156" s="228">
        <f>O156*H156</f>
        <v>0</v>
      </c>
      <c r="Q156" s="228">
        <v>0</v>
      </c>
      <c r="R156" s="228">
        <f>Q156*H156</f>
        <v>0</v>
      </c>
      <c r="S156" s="228">
        <v>0</v>
      </c>
      <c r="T156" s="229">
        <f>S156*H156</f>
        <v>0</v>
      </c>
      <c r="AR156" s="22" t="s">
        <v>160</v>
      </c>
      <c r="AT156" s="22" t="s">
        <v>155</v>
      </c>
      <c r="AU156" s="22" t="s">
        <v>83</v>
      </c>
      <c r="AY156" s="22" t="s">
        <v>153</v>
      </c>
      <c r="BE156" s="230">
        <f>IF(N156="základní",J156,0)</f>
        <v>0</v>
      </c>
      <c r="BF156" s="230">
        <f>IF(N156="snížená",J156,0)</f>
        <v>0</v>
      </c>
      <c r="BG156" s="230">
        <f>IF(N156="zákl. přenesená",J156,0)</f>
        <v>0</v>
      </c>
      <c r="BH156" s="230">
        <f>IF(N156="sníž. přenesená",J156,0)</f>
        <v>0</v>
      </c>
      <c r="BI156" s="230">
        <f>IF(N156="nulová",J156,0)</f>
        <v>0</v>
      </c>
      <c r="BJ156" s="22" t="s">
        <v>81</v>
      </c>
      <c r="BK156" s="230">
        <f>ROUND(I156*H156,2)</f>
        <v>0</v>
      </c>
      <c r="BL156" s="22" t="s">
        <v>160</v>
      </c>
      <c r="BM156" s="22" t="s">
        <v>884</v>
      </c>
    </row>
    <row r="157" s="1" customFormat="1" ht="16.5" customHeight="1">
      <c r="B157" s="44"/>
      <c r="C157" s="219" t="s">
        <v>312</v>
      </c>
      <c r="D157" s="219" t="s">
        <v>155</v>
      </c>
      <c r="E157" s="220" t="s">
        <v>538</v>
      </c>
      <c r="F157" s="221" t="s">
        <v>539</v>
      </c>
      <c r="G157" s="222" t="s">
        <v>233</v>
      </c>
      <c r="H157" s="223">
        <v>192.22300000000001</v>
      </c>
      <c r="I157" s="224"/>
      <c r="J157" s="225">
        <f>ROUND(I157*H157,2)</f>
        <v>0</v>
      </c>
      <c r="K157" s="221" t="s">
        <v>159</v>
      </c>
      <c r="L157" s="70"/>
      <c r="M157" s="226" t="s">
        <v>21</v>
      </c>
      <c r="N157" s="227" t="s">
        <v>44</v>
      </c>
      <c r="O157" s="45"/>
      <c r="P157" s="228">
        <f>O157*H157</f>
        <v>0</v>
      </c>
      <c r="Q157" s="228">
        <v>0</v>
      </c>
      <c r="R157" s="228">
        <f>Q157*H157</f>
        <v>0</v>
      </c>
      <c r="S157" s="228">
        <v>0</v>
      </c>
      <c r="T157" s="229">
        <f>S157*H157</f>
        <v>0</v>
      </c>
      <c r="AR157" s="22" t="s">
        <v>160</v>
      </c>
      <c r="AT157" s="22" t="s">
        <v>155</v>
      </c>
      <c r="AU157" s="22" t="s">
        <v>83</v>
      </c>
      <c r="AY157" s="22" t="s">
        <v>153</v>
      </c>
      <c r="BE157" s="230">
        <f>IF(N157="základní",J157,0)</f>
        <v>0</v>
      </c>
      <c r="BF157" s="230">
        <f>IF(N157="snížená",J157,0)</f>
        <v>0</v>
      </c>
      <c r="BG157" s="230">
        <f>IF(N157="zákl. přenesená",J157,0)</f>
        <v>0</v>
      </c>
      <c r="BH157" s="230">
        <f>IF(N157="sníž. přenesená",J157,0)</f>
        <v>0</v>
      </c>
      <c r="BI157" s="230">
        <f>IF(N157="nulová",J157,0)</f>
        <v>0</v>
      </c>
      <c r="BJ157" s="22" t="s">
        <v>81</v>
      </c>
      <c r="BK157" s="230">
        <f>ROUND(I157*H157,2)</f>
        <v>0</v>
      </c>
      <c r="BL157" s="22" t="s">
        <v>160</v>
      </c>
      <c r="BM157" s="22" t="s">
        <v>885</v>
      </c>
    </row>
    <row r="158" s="11" customFormat="1">
      <c r="B158" s="234"/>
      <c r="C158" s="235"/>
      <c r="D158" s="231" t="s">
        <v>181</v>
      </c>
      <c r="E158" s="236" t="s">
        <v>21</v>
      </c>
      <c r="F158" s="237" t="s">
        <v>886</v>
      </c>
      <c r="G158" s="235"/>
      <c r="H158" s="238">
        <v>100.51600000000001</v>
      </c>
      <c r="I158" s="239"/>
      <c r="J158" s="235"/>
      <c r="K158" s="235"/>
      <c r="L158" s="240"/>
      <c r="M158" s="241"/>
      <c r="N158" s="242"/>
      <c r="O158" s="242"/>
      <c r="P158" s="242"/>
      <c r="Q158" s="242"/>
      <c r="R158" s="242"/>
      <c r="S158" s="242"/>
      <c r="T158" s="243"/>
      <c r="AT158" s="244" t="s">
        <v>181</v>
      </c>
      <c r="AU158" s="244" t="s">
        <v>83</v>
      </c>
      <c r="AV158" s="11" t="s">
        <v>83</v>
      </c>
      <c r="AW158" s="11" t="s">
        <v>37</v>
      </c>
      <c r="AX158" s="11" t="s">
        <v>73</v>
      </c>
      <c r="AY158" s="244" t="s">
        <v>153</v>
      </c>
    </row>
    <row r="159" s="11" customFormat="1">
      <c r="B159" s="234"/>
      <c r="C159" s="235"/>
      <c r="D159" s="231" t="s">
        <v>181</v>
      </c>
      <c r="E159" s="236" t="s">
        <v>21</v>
      </c>
      <c r="F159" s="237" t="s">
        <v>887</v>
      </c>
      <c r="G159" s="235"/>
      <c r="H159" s="238">
        <v>91.706999999999994</v>
      </c>
      <c r="I159" s="239"/>
      <c r="J159" s="235"/>
      <c r="K159" s="235"/>
      <c r="L159" s="240"/>
      <c r="M159" s="241"/>
      <c r="N159" s="242"/>
      <c r="O159" s="242"/>
      <c r="P159" s="242"/>
      <c r="Q159" s="242"/>
      <c r="R159" s="242"/>
      <c r="S159" s="242"/>
      <c r="T159" s="243"/>
      <c r="AT159" s="244" t="s">
        <v>181</v>
      </c>
      <c r="AU159" s="244" t="s">
        <v>83</v>
      </c>
      <c r="AV159" s="11" t="s">
        <v>83</v>
      </c>
      <c r="AW159" s="11" t="s">
        <v>37</v>
      </c>
      <c r="AX159" s="11" t="s">
        <v>73</v>
      </c>
      <c r="AY159" s="244" t="s">
        <v>153</v>
      </c>
    </row>
    <row r="160" s="12" customFormat="1">
      <c r="B160" s="245"/>
      <c r="C160" s="246"/>
      <c r="D160" s="231" t="s">
        <v>181</v>
      </c>
      <c r="E160" s="247" t="s">
        <v>21</v>
      </c>
      <c r="F160" s="248" t="s">
        <v>183</v>
      </c>
      <c r="G160" s="246"/>
      <c r="H160" s="249">
        <v>192.22300000000001</v>
      </c>
      <c r="I160" s="250"/>
      <c r="J160" s="246"/>
      <c r="K160" s="246"/>
      <c r="L160" s="251"/>
      <c r="M160" s="252"/>
      <c r="N160" s="253"/>
      <c r="O160" s="253"/>
      <c r="P160" s="253"/>
      <c r="Q160" s="253"/>
      <c r="R160" s="253"/>
      <c r="S160" s="253"/>
      <c r="T160" s="254"/>
      <c r="AT160" s="255" t="s">
        <v>181</v>
      </c>
      <c r="AU160" s="255" t="s">
        <v>83</v>
      </c>
      <c r="AV160" s="12" t="s">
        <v>160</v>
      </c>
      <c r="AW160" s="12" t="s">
        <v>37</v>
      </c>
      <c r="AX160" s="12" t="s">
        <v>81</v>
      </c>
      <c r="AY160" s="255" t="s">
        <v>153</v>
      </c>
    </row>
    <row r="161" s="1" customFormat="1" ht="25.5" customHeight="1">
      <c r="B161" s="44"/>
      <c r="C161" s="219" t="s">
        <v>318</v>
      </c>
      <c r="D161" s="219" t="s">
        <v>155</v>
      </c>
      <c r="E161" s="220" t="s">
        <v>546</v>
      </c>
      <c r="F161" s="221" t="s">
        <v>547</v>
      </c>
      <c r="G161" s="222" t="s">
        <v>233</v>
      </c>
      <c r="H161" s="223">
        <v>26.645</v>
      </c>
      <c r="I161" s="224"/>
      <c r="J161" s="225">
        <f>ROUND(I161*H161,2)</f>
        <v>0</v>
      </c>
      <c r="K161" s="221" t="s">
        <v>159</v>
      </c>
      <c r="L161" s="70"/>
      <c r="M161" s="226" t="s">
        <v>21</v>
      </c>
      <c r="N161" s="227" t="s">
        <v>44</v>
      </c>
      <c r="O161" s="45"/>
      <c r="P161" s="228">
        <f>O161*H161</f>
        <v>0</v>
      </c>
      <c r="Q161" s="228">
        <v>0</v>
      </c>
      <c r="R161" s="228">
        <f>Q161*H161</f>
        <v>0</v>
      </c>
      <c r="S161" s="228">
        <v>0</v>
      </c>
      <c r="T161" s="229">
        <f>S161*H161</f>
        <v>0</v>
      </c>
      <c r="AR161" s="22" t="s">
        <v>160</v>
      </c>
      <c r="AT161" s="22" t="s">
        <v>155</v>
      </c>
      <c r="AU161" s="22" t="s">
        <v>83</v>
      </c>
      <c r="AY161" s="22" t="s">
        <v>153</v>
      </c>
      <c r="BE161" s="230">
        <f>IF(N161="základní",J161,0)</f>
        <v>0</v>
      </c>
      <c r="BF161" s="230">
        <f>IF(N161="snížená",J161,0)</f>
        <v>0</v>
      </c>
      <c r="BG161" s="230">
        <f>IF(N161="zákl. přenesená",J161,0)</f>
        <v>0</v>
      </c>
      <c r="BH161" s="230">
        <f>IF(N161="sníž. přenesená",J161,0)</f>
        <v>0</v>
      </c>
      <c r="BI161" s="230">
        <f>IF(N161="nulová",J161,0)</f>
        <v>0</v>
      </c>
      <c r="BJ161" s="22" t="s">
        <v>81</v>
      </c>
      <c r="BK161" s="230">
        <f>ROUND(I161*H161,2)</f>
        <v>0</v>
      </c>
      <c r="BL161" s="22" t="s">
        <v>160</v>
      </c>
      <c r="BM161" s="22" t="s">
        <v>888</v>
      </c>
    </row>
    <row r="162" s="11" customFormat="1">
      <c r="B162" s="234"/>
      <c r="C162" s="235"/>
      <c r="D162" s="231" t="s">
        <v>181</v>
      </c>
      <c r="E162" s="236" t="s">
        <v>21</v>
      </c>
      <c r="F162" s="237" t="s">
        <v>889</v>
      </c>
      <c r="G162" s="235"/>
      <c r="H162" s="238">
        <v>25.244</v>
      </c>
      <c r="I162" s="239"/>
      <c r="J162" s="235"/>
      <c r="K162" s="235"/>
      <c r="L162" s="240"/>
      <c r="M162" s="241"/>
      <c r="N162" s="242"/>
      <c r="O162" s="242"/>
      <c r="P162" s="242"/>
      <c r="Q162" s="242"/>
      <c r="R162" s="242"/>
      <c r="S162" s="242"/>
      <c r="T162" s="243"/>
      <c r="AT162" s="244" t="s">
        <v>181</v>
      </c>
      <c r="AU162" s="244" t="s">
        <v>83</v>
      </c>
      <c r="AV162" s="11" t="s">
        <v>83</v>
      </c>
      <c r="AW162" s="11" t="s">
        <v>37</v>
      </c>
      <c r="AX162" s="11" t="s">
        <v>73</v>
      </c>
      <c r="AY162" s="244" t="s">
        <v>153</v>
      </c>
    </row>
    <row r="163" s="11" customFormat="1">
      <c r="B163" s="234"/>
      <c r="C163" s="235"/>
      <c r="D163" s="231" t="s">
        <v>181</v>
      </c>
      <c r="E163" s="236" t="s">
        <v>21</v>
      </c>
      <c r="F163" s="237" t="s">
        <v>890</v>
      </c>
      <c r="G163" s="235"/>
      <c r="H163" s="238">
        <v>1.401</v>
      </c>
      <c r="I163" s="239"/>
      <c r="J163" s="235"/>
      <c r="K163" s="235"/>
      <c r="L163" s="240"/>
      <c r="M163" s="241"/>
      <c r="N163" s="242"/>
      <c r="O163" s="242"/>
      <c r="P163" s="242"/>
      <c r="Q163" s="242"/>
      <c r="R163" s="242"/>
      <c r="S163" s="242"/>
      <c r="T163" s="243"/>
      <c r="AT163" s="244" t="s">
        <v>181</v>
      </c>
      <c r="AU163" s="244" t="s">
        <v>83</v>
      </c>
      <c r="AV163" s="11" t="s">
        <v>83</v>
      </c>
      <c r="AW163" s="11" t="s">
        <v>37</v>
      </c>
      <c r="AX163" s="11" t="s">
        <v>73</v>
      </c>
      <c r="AY163" s="244" t="s">
        <v>153</v>
      </c>
    </row>
    <row r="164" s="12" customFormat="1">
      <c r="B164" s="245"/>
      <c r="C164" s="246"/>
      <c r="D164" s="231" t="s">
        <v>181</v>
      </c>
      <c r="E164" s="247" t="s">
        <v>21</v>
      </c>
      <c r="F164" s="248" t="s">
        <v>183</v>
      </c>
      <c r="G164" s="246"/>
      <c r="H164" s="249">
        <v>26.645</v>
      </c>
      <c r="I164" s="250"/>
      <c r="J164" s="246"/>
      <c r="K164" s="246"/>
      <c r="L164" s="251"/>
      <c r="M164" s="252"/>
      <c r="N164" s="253"/>
      <c r="O164" s="253"/>
      <c r="P164" s="253"/>
      <c r="Q164" s="253"/>
      <c r="R164" s="253"/>
      <c r="S164" s="253"/>
      <c r="T164" s="254"/>
      <c r="AT164" s="255" t="s">
        <v>181</v>
      </c>
      <c r="AU164" s="255" t="s">
        <v>83</v>
      </c>
      <c r="AV164" s="12" t="s">
        <v>160</v>
      </c>
      <c r="AW164" s="12" t="s">
        <v>37</v>
      </c>
      <c r="AX164" s="12" t="s">
        <v>81</v>
      </c>
      <c r="AY164" s="255" t="s">
        <v>153</v>
      </c>
    </row>
    <row r="165" s="1" customFormat="1" ht="25.5" customHeight="1">
      <c r="B165" s="44"/>
      <c r="C165" s="219" t="s">
        <v>323</v>
      </c>
      <c r="D165" s="219" t="s">
        <v>155</v>
      </c>
      <c r="E165" s="220" t="s">
        <v>551</v>
      </c>
      <c r="F165" s="221" t="s">
        <v>552</v>
      </c>
      <c r="G165" s="222" t="s">
        <v>233</v>
      </c>
      <c r="H165" s="223">
        <v>15.694000000000001</v>
      </c>
      <c r="I165" s="224"/>
      <c r="J165" s="225">
        <f>ROUND(I165*H165,2)</f>
        <v>0</v>
      </c>
      <c r="K165" s="221" t="s">
        <v>159</v>
      </c>
      <c r="L165" s="70"/>
      <c r="M165" s="226" t="s">
        <v>21</v>
      </c>
      <c r="N165" s="227" t="s">
        <v>44</v>
      </c>
      <c r="O165" s="45"/>
      <c r="P165" s="228">
        <f>O165*H165</f>
        <v>0</v>
      </c>
      <c r="Q165" s="228">
        <v>0</v>
      </c>
      <c r="R165" s="228">
        <f>Q165*H165</f>
        <v>0</v>
      </c>
      <c r="S165" s="228">
        <v>0</v>
      </c>
      <c r="T165" s="229">
        <f>S165*H165</f>
        <v>0</v>
      </c>
      <c r="AR165" s="22" t="s">
        <v>160</v>
      </c>
      <c r="AT165" s="22" t="s">
        <v>155</v>
      </c>
      <c r="AU165" s="22" t="s">
        <v>83</v>
      </c>
      <c r="AY165" s="22" t="s">
        <v>153</v>
      </c>
      <c r="BE165" s="230">
        <f>IF(N165="základní",J165,0)</f>
        <v>0</v>
      </c>
      <c r="BF165" s="230">
        <f>IF(N165="snížená",J165,0)</f>
        <v>0</v>
      </c>
      <c r="BG165" s="230">
        <f>IF(N165="zákl. přenesená",J165,0)</f>
        <v>0</v>
      </c>
      <c r="BH165" s="230">
        <f>IF(N165="sníž. přenesená",J165,0)</f>
        <v>0</v>
      </c>
      <c r="BI165" s="230">
        <f>IF(N165="nulová",J165,0)</f>
        <v>0</v>
      </c>
      <c r="BJ165" s="22" t="s">
        <v>81</v>
      </c>
      <c r="BK165" s="230">
        <f>ROUND(I165*H165,2)</f>
        <v>0</v>
      </c>
      <c r="BL165" s="22" t="s">
        <v>160</v>
      </c>
      <c r="BM165" s="22" t="s">
        <v>891</v>
      </c>
    </row>
    <row r="166" s="11" customFormat="1">
      <c r="B166" s="234"/>
      <c r="C166" s="235"/>
      <c r="D166" s="231" t="s">
        <v>181</v>
      </c>
      <c r="E166" s="236" t="s">
        <v>21</v>
      </c>
      <c r="F166" s="237" t="s">
        <v>892</v>
      </c>
      <c r="G166" s="235"/>
      <c r="H166" s="238">
        <v>8.8300000000000001</v>
      </c>
      <c r="I166" s="239"/>
      <c r="J166" s="235"/>
      <c r="K166" s="235"/>
      <c r="L166" s="240"/>
      <c r="M166" s="241"/>
      <c r="N166" s="242"/>
      <c r="O166" s="242"/>
      <c r="P166" s="242"/>
      <c r="Q166" s="242"/>
      <c r="R166" s="242"/>
      <c r="S166" s="242"/>
      <c r="T166" s="243"/>
      <c r="AT166" s="244" t="s">
        <v>181</v>
      </c>
      <c r="AU166" s="244" t="s">
        <v>83</v>
      </c>
      <c r="AV166" s="11" t="s">
        <v>83</v>
      </c>
      <c r="AW166" s="11" t="s">
        <v>37</v>
      </c>
      <c r="AX166" s="11" t="s">
        <v>73</v>
      </c>
      <c r="AY166" s="244" t="s">
        <v>153</v>
      </c>
    </row>
    <row r="167" s="11" customFormat="1">
      <c r="B167" s="234"/>
      <c r="C167" s="235"/>
      <c r="D167" s="231" t="s">
        <v>181</v>
      </c>
      <c r="E167" s="236" t="s">
        <v>21</v>
      </c>
      <c r="F167" s="237" t="s">
        <v>893</v>
      </c>
      <c r="G167" s="235"/>
      <c r="H167" s="238">
        <v>6.8639999999999999</v>
      </c>
      <c r="I167" s="239"/>
      <c r="J167" s="235"/>
      <c r="K167" s="235"/>
      <c r="L167" s="240"/>
      <c r="M167" s="241"/>
      <c r="N167" s="242"/>
      <c r="O167" s="242"/>
      <c r="P167" s="242"/>
      <c r="Q167" s="242"/>
      <c r="R167" s="242"/>
      <c r="S167" s="242"/>
      <c r="T167" s="243"/>
      <c r="AT167" s="244" t="s">
        <v>181</v>
      </c>
      <c r="AU167" s="244" t="s">
        <v>83</v>
      </c>
      <c r="AV167" s="11" t="s">
        <v>83</v>
      </c>
      <c r="AW167" s="11" t="s">
        <v>37</v>
      </c>
      <c r="AX167" s="11" t="s">
        <v>73</v>
      </c>
      <c r="AY167" s="244" t="s">
        <v>153</v>
      </c>
    </row>
    <row r="168" s="12" customFormat="1">
      <c r="B168" s="245"/>
      <c r="C168" s="246"/>
      <c r="D168" s="231" t="s">
        <v>181</v>
      </c>
      <c r="E168" s="247" t="s">
        <v>21</v>
      </c>
      <c r="F168" s="248" t="s">
        <v>183</v>
      </c>
      <c r="G168" s="246"/>
      <c r="H168" s="249">
        <v>15.694000000000001</v>
      </c>
      <c r="I168" s="250"/>
      <c r="J168" s="246"/>
      <c r="K168" s="246"/>
      <c r="L168" s="251"/>
      <c r="M168" s="252"/>
      <c r="N168" s="253"/>
      <c r="O168" s="253"/>
      <c r="P168" s="253"/>
      <c r="Q168" s="253"/>
      <c r="R168" s="253"/>
      <c r="S168" s="253"/>
      <c r="T168" s="254"/>
      <c r="AT168" s="255" t="s">
        <v>181</v>
      </c>
      <c r="AU168" s="255" t="s">
        <v>83</v>
      </c>
      <c r="AV168" s="12" t="s">
        <v>160</v>
      </c>
      <c r="AW168" s="12" t="s">
        <v>37</v>
      </c>
      <c r="AX168" s="12" t="s">
        <v>81</v>
      </c>
      <c r="AY168" s="255" t="s">
        <v>153</v>
      </c>
    </row>
    <row r="169" s="10" customFormat="1" ht="29.88" customHeight="1">
      <c r="B169" s="203"/>
      <c r="C169" s="204"/>
      <c r="D169" s="205" t="s">
        <v>72</v>
      </c>
      <c r="E169" s="217" t="s">
        <v>556</v>
      </c>
      <c r="F169" s="217" t="s">
        <v>557</v>
      </c>
      <c r="G169" s="204"/>
      <c r="H169" s="204"/>
      <c r="I169" s="207"/>
      <c r="J169" s="218">
        <f>BK169</f>
        <v>0</v>
      </c>
      <c r="K169" s="204"/>
      <c r="L169" s="209"/>
      <c r="M169" s="210"/>
      <c r="N169" s="211"/>
      <c r="O169" s="211"/>
      <c r="P169" s="212">
        <f>SUM(P170:P172)</f>
        <v>0</v>
      </c>
      <c r="Q169" s="211"/>
      <c r="R169" s="212">
        <f>SUM(R170:R172)</f>
        <v>0</v>
      </c>
      <c r="S169" s="211"/>
      <c r="T169" s="213">
        <f>SUM(T170:T172)</f>
        <v>0</v>
      </c>
      <c r="AR169" s="214" t="s">
        <v>81</v>
      </c>
      <c r="AT169" s="215" t="s">
        <v>72</v>
      </c>
      <c r="AU169" s="215" t="s">
        <v>81</v>
      </c>
      <c r="AY169" s="214" t="s">
        <v>153</v>
      </c>
      <c r="BK169" s="216">
        <f>SUM(BK170:BK172)</f>
        <v>0</v>
      </c>
    </row>
    <row r="170" s="1" customFormat="1" ht="25.5" customHeight="1">
      <c r="B170" s="44"/>
      <c r="C170" s="219" t="s">
        <v>327</v>
      </c>
      <c r="D170" s="219" t="s">
        <v>155</v>
      </c>
      <c r="E170" s="220" t="s">
        <v>559</v>
      </c>
      <c r="F170" s="221" t="s">
        <v>560</v>
      </c>
      <c r="G170" s="222" t="s">
        <v>233</v>
      </c>
      <c r="H170" s="223">
        <v>41.659999999999997</v>
      </c>
      <c r="I170" s="224"/>
      <c r="J170" s="225">
        <f>ROUND(I170*H170,2)</f>
        <v>0</v>
      </c>
      <c r="K170" s="221" t="s">
        <v>159</v>
      </c>
      <c r="L170" s="70"/>
      <c r="M170" s="226" t="s">
        <v>21</v>
      </c>
      <c r="N170" s="227" t="s">
        <v>44</v>
      </c>
      <c r="O170" s="45"/>
      <c r="P170" s="228">
        <f>O170*H170</f>
        <v>0</v>
      </c>
      <c r="Q170" s="228">
        <v>0</v>
      </c>
      <c r="R170" s="228">
        <f>Q170*H170</f>
        <v>0</v>
      </c>
      <c r="S170" s="228">
        <v>0</v>
      </c>
      <c r="T170" s="229">
        <f>S170*H170</f>
        <v>0</v>
      </c>
      <c r="AR170" s="22" t="s">
        <v>160</v>
      </c>
      <c r="AT170" s="22" t="s">
        <v>155</v>
      </c>
      <c r="AU170" s="22" t="s">
        <v>83</v>
      </c>
      <c r="AY170" s="22" t="s">
        <v>153</v>
      </c>
      <c r="BE170" s="230">
        <f>IF(N170="základní",J170,0)</f>
        <v>0</v>
      </c>
      <c r="BF170" s="230">
        <f>IF(N170="snížená",J170,0)</f>
        <v>0</v>
      </c>
      <c r="BG170" s="230">
        <f>IF(N170="zákl. přenesená",J170,0)</f>
        <v>0</v>
      </c>
      <c r="BH170" s="230">
        <f>IF(N170="sníž. přenesená",J170,0)</f>
        <v>0</v>
      </c>
      <c r="BI170" s="230">
        <f>IF(N170="nulová",J170,0)</f>
        <v>0</v>
      </c>
      <c r="BJ170" s="22" t="s">
        <v>81</v>
      </c>
      <c r="BK170" s="230">
        <f>ROUND(I170*H170,2)</f>
        <v>0</v>
      </c>
      <c r="BL170" s="22" t="s">
        <v>160</v>
      </c>
      <c r="BM170" s="22" t="s">
        <v>894</v>
      </c>
    </row>
    <row r="171" s="1" customFormat="1" ht="38.25" customHeight="1">
      <c r="B171" s="44"/>
      <c r="C171" s="219" t="s">
        <v>333</v>
      </c>
      <c r="D171" s="219" t="s">
        <v>155</v>
      </c>
      <c r="E171" s="220" t="s">
        <v>563</v>
      </c>
      <c r="F171" s="221" t="s">
        <v>564</v>
      </c>
      <c r="G171" s="222" t="s">
        <v>233</v>
      </c>
      <c r="H171" s="223">
        <v>83.319999999999993</v>
      </c>
      <c r="I171" s="224"/>
      <c r="J171" s="225">
        <f>ROUND(I171*H171,2)</f>
        <v>0</v>
      </c>
      <c r="K171" s="221" t="s">
        <v>159</v>
      </c>
      <c r="L171" s="70"/>
      <c r="M171" s="226" t="s">
        <v>21</v>
      </c>
      <c r="N171" s="227" t="s">
        <v>44</v>
      </c>
      <c r="O171" s="45"/>
      <c r="P171" s="228">
        <f>O171*H171</f>
        <v>0</v>
      </c>
      <c r="Q171" s="228">
        <v>0</v>
      </c>
      <c r="R171" s="228">
        <f>Q171*H171</f>
        <v>0</v>
      </c>
      <c r="S171" s="228">
        <v>0</v>
      </c>
      <c r="T171" s="229">
        <f>S171*H171</f>
        <v>0</v>
      </c>
      <c r="AR171" s="22" t="s">
        <v>160</v>
      </c>
      <c r="AT171" s="22" t="s">
        <v>155</v>
      </c>
      <c r="AU171" s="22" t="s">
        <v>83</v>
      </c>
      <c r="AY171" s="22" t="s">
        <v>153</v>
      </c>
      <c r="BE171" s="230">
        <f>IF(N171="základní",J171,0)</f>
        <v>0</v>
      </c>
      <c r="BF171" s="230">
        <f>IF(N171="snížená",J171,0)</f>
        <v>0</v>
      </c>
      <c r="BG171" s="230">
        <f>IF(N171="zákl. přenesená",J171,0)</f>
        <v>0</v>
      </c>
      <c r="BH171" s="230">
        <f>IF(N171="sníž. přenesená",J171,0)</f>
        <v>0</v>
      </c>
      <c r="BI171" s="230">
        <f>IF(N171="nulová",J171,0)</f>
        <v>0</v>
      </c>
      <c r="BJ171" s="22" t="s">
        <v>81</v>
      </c>
      <c r="BK171" s="230">
        <f>ROUND(I171*H171,2)</f>
        <v>0</v>
      </c>
      <c r="BL171" s="22" t="s">
        <v>160</v>
      </c>
      <c r="BM171" s="22" t="s">
        <v>895</v>
      </c>
    </row>
    <row r="172" s="11" customFormat="1">
      <c r="B172" s="234"/>
      <c r="C172" s="235"/>
      <c r="D172" s="231" t="s">
        <v>181</v>
      </c>
      <c r="E172" s="235"/>
      <c r="F172" s="237" t="s">
        <v>896</v>
      </c>
      <c r="G172" s="235"/>
      <c r="H172" s="238">
        <v>83.319999999999993</v>
      </c>
      <c r="I172" s="239"/>
      <c r="J172" s="235"/>
      <c r="K172" s="235"/>
      <c r="L172" s="240"/>
      <c r="M172" s="266"/>
      <c r="N172" s="267"/>
      <c r="O172" s="267"/>
      <c r="P172" s="267"/>
      <c r="Q172" s="267"/>
      <c r="R172" s="267"/>
      <c r="S172" s="267"/>
      <c r="T172" s="268"/>
      <c r="AT172" s="244" t="s">
        <v>181</v>
      </c>
      <c r="AU172" s="244" t="s">
        <v>83</v>
      </c>
      <c r="AV172" s="11" t="s">
        <v>83</v>
      </c>
      <c r="AW172" s="11" t="s">
        <v>6</v>
      </c>
      <c r="AX172" s="11" t="s">
        <v>81</v>
      </c>
      <c r="AY172" s="244" t="s">
        <v>153</v>
      </c>
    </row>
    <row r="173" s="1" customFormat="1" ht="6.96" customHeight="1">
      <c r="B173" s="65"/>
      <c r="C173" s="66"/>
      <c r="D173" s="66"/>
      <c r="E173" s="66"/>
      <c r="F173" s="66"/>
      <c r="G173" s="66"/>
      <c r="H173" s="66"/>
      <c r="I173" s="164"/>
      <c r="J173" s="66"/>
      <c r="K173" s="66"/>
      <c r="L173" s="70"/>
    </row>
  </sheetData>
  <sheetProtection sheet="1" autoFilter="0" formatColumns="0" formatRows="0" objects="1" scenarios="1" spinCount="100000" saltValue="XzwvpugSx0eGs4L1PTLKBim8OgxDCcRH4izNJ4HxyFgmkAM7OMwhmkco93siKX5pGp/mkdvZqx3l5eUrb4ef6w==" hashValue="XgmAMqY4Eg8UHdQFOQfQthWS1S4tIPZVMsISxf09l2zrWAUSS6CIJK9ed+k/VdxhwFo0IJB4l1XhtvqiIj4WPg==" algorithmName="SHA-512" password="CC35"/>
  <autoFilter ref="C81:K172"/>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98</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897</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ROUND(J81,2)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ROUND(SUM(BE81:BE125), 2)</f>
        <v>0</v>
      </c>
      <c r="G30" s="45"/>
      <c r="H30" s="45"/>
      <c r="I30" s="156">
        <v>0.20999999999999999</v>
      </c>
      <c r="J30" s="155">
        <f>ROUND(ROUND((SUM(BE81:BE125)), 2)*I30, 2)</f>
        <v>0</v>
      </c>
      <c r="K30" s="49"/>
    </row>
    <row r="31" s="1" customFormat="1" ht="14.4" customHeight="1">
      <c r="B31" s="44"/>
      <c r="C31" s="45"/>
      <c r="D31" s="45"/>
      <c r="E31" s="53" t="s">
        <v>45</v>
      </c>
      <c r="F31" s="155">
        <f>ROUND(SUM(BF81:BF125), 2)</f>
        <v>0</v>
      </c>
      <c r="G31" s="45"/>
      <c r="H31" s="45"/>
      <c r="I31" s="156">
        <v>0.14999999999999999</v>
      </c>
      <c r="J31" s="155">
        <f>ROUND(ROUND((SUM(BF81:BF125)), 2)*I31, 2)</f>
        <v>0</v>
      </c>
      <c r="K31" s="49"/>
    </row>
    <row r="32" hidden="1" s="1" customFormat="1" ht="14.4" customHeight="1">
      <c r="B32" s="44"/>
      <c r="C32" s="45"/>
      <c r="D32" s="45"/>
      <c r="E32" s="53" t="s">
        <v>46</v>
      </c>
      <c r="F32" s="155">
        <f>ROUND(SUM(BG81:BG125), 2)</f>
        <v>0</v>
      </c>
      <c r="G32" s="45"/>
      <c r="H32" s="45"/>
      <c r="I32" s="156">
        <v>0.20999999999999999</v>
      </c>
      <c r="J32" s="155">
        <v>0</v>
      </c>
      <c r="K32" s="49"/>
    </row>
    <row r="33" hidden="1" s="1" customFormat="1" ht="14.4" customHeight="1">
      <c r="B33" s="44"/>
      <c r="C33" s="45"/>
      <c r="D33" s="45"/>
      <c r="E33" s="53" t="s">
        <v>47</v>
      </c>
      <c r="F33" s="155">
        <f>ROUND(SUM(BH81:BH125), 2)</f>
        <v>0</v>
      </c>
      <c r="G33" s="45"/>
      <c r="H33" s="45"/>
      <c r="I33" s="156">
        <v>0.14999999999999999</v>
      </c>
      <c r="J33" s="155">
        <v>0</v>
      </c>
      <c r="K33" s="49"/>
    </row>
    <row r="34" hidden="1" s="1" customFormat="1" ht="14.4" customHeight="1">
      <c r="B34" s="44"/>
      <c r="C34" s="45"/>
      <c r="D34" s="45"/>
      <c r="E34" s="53" t="s">
        <v>48</v>
      </c>
      <c r="F34" s="155">
        <f>ROUND(SUM(BI81:BI125),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SO105_část SO105B - SO105B_REKONSTRUKCE SILNICE II/335, UHL. JANOVICE - PRŮTAH</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J81</f>
        <v>0</v>
      </c>
      <c r="K56" s="49"/>
      <c r="AU56" s="22" t="s">
        <v>126</v>
      </c>
    </row>
    <row r="57" s="7" customFormat="1" ht="24.96" customHeight="1">
      <c r="B57" s="175"/>
      <c r="C57" s="176"/>
      <c r="D57" s="177" t="s">
        <v>127</v>
      </c>
      <c r="E57" s="178"/>
      <c r="F57" s="178"/>
      <c r="G57" s="178"/>
      <c r="H57" s="178"/>
      <c r="I57" s="179"/>
      <c r="J57" s="180">
        <f>J82</f>
        <v>0</v>
      </c>
      <c r="K57" s="181"/>
    </row>
    <row r="58" s="8" customFormat="1" ht="19.92" customHeight="1">
      <c r="B58" s="182"/>
      <c r="C58" s="183"/>
      <c r="D58" s="184" t="s">
        <v>128</v>
      </c>
      <c r="E58" s="185"/>
      <c r="F58" s="185"/>
      <c r="G58" s="185"/>
      <c r="H58" s="185"/>
      <c r="I58" s="186"/>
      <c r="J58" s="187">
        <f>J83</f>
        <v>0</v>
      </c>
      <c r="K58" s="188"/>
    </row>
    <row r="59" s="8" customFormat="1" ht="19.92" customHeight="1">
      <c r="B59" s="182"/>
      <c r="C59" s="183"/>
      <c r="D59" s="184" t="s">
        <v>132</v>
      </c>
      <c r="E59" s="185"/>
      <c r="F59" s="185"/>
      <c r="G59" s="185"/>
      <c r="H59" s="185"/>
      <c r="I59" s="186"/>
      <c r="J59" s="187">
        <f>J90</f>
        <v>0</v>
      </c>
      <c r="K59" s="188"/>
    </row>
    <row r="60" s="8" customFormat="1" ht="19.92" customHeight="1">
      <c r="B60" s="182"/>
      <c r="C60" s="183"/>
      <c r="D60" s="184" t="s">
        <v>135</v>
      </c>
      <c r="E60" s="185"/>
      <c r="F60" s="185"/>
      <c r="G60" s="185"/>
      <c r="H60" s="185"/>
      <c r="I60" s="186"/>
      <c r="J60" s="187">
        <f>J105</f>
        <v>0</v>
      </c>
      <c r="K60" s="188"/>
    </row>
    <row r="61" s="8" customFormat="1" ht="19.92" customHeight="1">
      <c r="B61" s="182"/>
      <c r="C61" s="183"/>
      <c r="D61" s="184" t="s">
        <v>136</v>
      </c>
      <c r="E61" s="185"/>
      <c r="F61" s="185"/>
      <c r="G61" s="185"/>
      <c r="H61" s="185"/>
      <c r="I61" s="186"/>
      <c r="J61" s="187">
        <f>J122</f>
        <v>0</v>
      </c>
      <c r="K61" s="188"/>
    </row>
    <row r="62" s="1" customFormat="1" ht="21.84" customHeight="1">
      <c r="B62" s="44"/>
      <c r="C62" s="45"/>
      <c r="D62" s="45"/>
      <c r="E62" s="45"/>
      <c r="F62" s="45"/>
      <c r="G62" s="45"/>
      <c r="H62" s="45"/>
      <c r="I62" s="142"/>
      <c r="J62" s="45"/>
      <c r="K62" s="49"/>
    </row>
    <row r="63" s="1" customFormat="1" ht="6.96" customHeight="1">
      <c r="B63" s="65"/>
      <c r="C63" s="66"/>
      <c r="D63" s="66"/>
      <c r="E63" s="66"/>
      <c r="F63" s="66"/>
      <c r="G63" s="66"/>
      <c r="H63" s="66"/>
      <c r="I63" s="164"/>
      <c r="J63" s="66"/>
      <c r="K63" s="67"/>
    </row>
    <row r="67" s="1" customFormat="1" ht="6.96" customHeight="1">
      <c r="B67" s="68"/>
      <c r="C67" s="69"/>
      <c r="D67" s="69"/>
      <c r="E67" s="69"/>
      <c r="F67" s="69"/>
      <c r="G67" s="69"/>
      <c r="H67" s="69"/>
      <c r="I67" s="167"/>
      <c r="J67" s="69"/>
      <c r="K67" s="69"/>
      <c r="L67" s="70"/>
    </row>
    <row r="68" s="1" customFormat="1" ht="36.96" customHeight="1">
      <c r="B68" s="44"/>
      <c r="C68" s="71" t="s">
        <v>137</v>
      </c>
      <c r="D68" s="72"/>
      <c r="E68" s="72"/>
      <c r="F68" s="72"/>
      <c r="G68" s="72"/>
      <c r="H68" s="72"/>
      <c r="I68" s="189"/>
      <c r="J68" s="72"/>
      <c r="K68" s="72"/>
      <c r="L68" s="70"/>
    </row>
    <row r="69" s="1" customFormat="1" ht="6.96" customHeight="1">
      <c r="B69" s="44"/>
      <c r="C69" s="72"/>
      <c r="D69" s="72"/>
      <c r="E69" s="72"/>
      <c r="F69" s="72"/>
      <c r="G69" s="72"/>
      <c r="H69" s="72"/>
      <c r="I69" s="189"/>
      <c r="J69" s="72"/>
      <c r="K69" s="72"/>
      <c r="L69" s="70"/>
    </row>
    <row r="70" s="1" customFormat="1" ht="14.4" customHeight="1">
      <c r="B70" s="44"/>
      <c r="C70" s="74" t="s">
        <v>18</v>
      </c>
      <c r="D70" s="72"/>
      <c r="E70" s="72"/>
      <c r="F70" s="72"/>
      <c r="G70" s="72"/>
      <c r="H70" s="72"/>
      <c r="I70" s="189"/>
      <c r="J70" s="72"/>
      <c r="K70" s="72"/>
      <c r="L70" s="70"/>
    </row>
    <row r="71" s="1" customFormat="1" ht="16.5" customHeight="1">
      <c r="B71" s="44"/>
      <c r="C71" s="72"/>
      <c r="D71" s="72"/>
      <c r="E71" s="190" t="str">
        <f>E7</f>
        <v>II/335 Uhlířské Janovice - Staňkovice, rekonstrukce vozovky a odstranění bodové závady</v>
      </c>
      <c r="F71" s="74"/>
      <c r="G71" s="74"/>
      <c r="H71" s="74"/>
      <c r="I71" s="189"/>
      <c r="J71" s="72"/>
      <c r="K71" s="72"/>
      <c r="L71" s="70"/>
    </row>
    <row r="72" s="1" customFormat="1" ht="14.4" customHeight="1">
      <c r="B72" s="44"/>
      <c r="C72" s="74" t="s">
        <v>120</v>
      </c>
      <c r="D72" s="72"/>
      <c r="E72" s="72"/>
      <c r="F72" s="72"/>
      <c r="G72" s="72"/>
      <c r="H72" s="72"/>
      <c r="I72" s="189"/>
      <c r="J72" s="72"/>
      <c r="K72" s="72"/>
      <c r="L72" s="70"/>
    </row>
    <row r="73" s="1" customFormat="1" ht="17.25" customHeight="1">
      <c r="B73" s="44"/>
      <c r="C73" s="72"/>
      <c r="D73" s="72"/>
      <c r="E73" s="80" t="str">
        <f>E9</f>
        <v>SO105_část SO105B - SO105B_REKONSTRUKCE SILNICE II/335, UHL. JANOVICE - PRŮTAH</v>
      </c>
      <c r="F73" s="72"/>
      <c r="G73" s="72"/>
      <c r="H73" s="72"/>
      <c r="I73" s="189"/>
      <c r="J73" s="72"/>
      <c r="K73" s="72"/>
      <c r="L73" s="70"/>
    </row>
    <row r="74" s="1" customFormat="1" ht="6.96" customHeight="1">
      <c r="B74" s="44"/>
      <c r="C74" s="72"/>
      <c r="D74" s="72"/>
      <c r="E74" s="72"/>
      <c r="F74" s="72"/>
      <c r="G74" s="72"/>
      <c r="H74" s="72"/>
      <c r="I74" s="189"/>
      <c r="J74" s="72"/>
      <c r="K74" s="72"/>
      <c r="L74" s="70"/>
    </row>
    <row r="75" s="1" customFormat="1" ht="18" customHeight="1">
      <c r="B75" s="44"/>
      <c r="C75" s="74" t="s">
        <v>23</v>
      </c>
      <c r="D75" s="72"/>
      <c r="E75" s="72"/>
      <c r="F75" s="191" t="str">
        <f>F12</f>
        <v>Katastrální obec Uhlířské janovice</v>
      </c>
      <c r="G75" s="72"/>
      <c r="H75" s="72"/>
      <c r="I75" s="192" t="s">
        <v>25</v>
      </c>
      <c r="J75" s="83" t="str">
        <f>IF(J12="","",J12)</f>
        <v>3. 11. 2017</v>
      </c>
      <c r="K75" s="72"/>
      <c r="L75" s="70"/>
    </row>
    <row r="76" s="1" customFormat="1" ht="6.96" customHeight="1">
      <c r="B76" s="44"/>
      <c r="C76" s="72"/>
      <c r="D76" s="72"/>
      <c r="E76" s="72"/>
      <c r="F76" s="72"/>
      <c r="G76" s="72"/>
      <c r="H76" s="72"/>
      <c r="I76" s="189"/>
      <c r="J76" s="72"/>
      <c r="K76" s="72"/>
      <c r="L76" s="70"/>
    </row>
    <row r="77" s="1" customFormat="1">
      <c r="B77" s="44"/>
      <c r="C77" s="74" t="s">
        <v>27</v>
      </c>
      <c r="D77" s="72"/>
      <c r="E77" s="72"/>
      <c r="F77" s="191" t="str">
        <f>E15</f>
        <v>Středočeský kraj</v>
      </c>
      <c r="G77" s="72"/>
      <c r="H77" s="72"/>
      <c r="I77" s="192" t="s">
        <v>33</v>
      </c>
      <c r="J77" s="191" t="str">
        <f>E21</f>
        <v>Pontex, spol. s r.o.</v>
      </c>
      <c r="K77" s="72"/>
      <c r="L77" s="70"/>
    </row>
    <row r="78" s="1" customFormat="1" ht="14.4" customHeight="1">
      <c r="B78" s="44"/>
      <c r="C78" s="74" t="s">
        <v>31</v>
      </c>
      <c r="D78" s="72"/>
      <c r="E78" s="72"/>
      <c r="F78" s="191" t="str">
        <f>IF(E18="","",E18)</f>
        <v/>
      </c>
      <c r="G78" s="72"/>
      <c r="H78" s="72"/>
      <c r="I78" s="189"/>
      <c r="J78" s="72"/>
      <c r="K78" s="72"/>
      <c r="L78" s="70"/>
    </row>
    <row r="79" s="1" customFormat="1" ht="10.32" customHeight="1">
      <c r="B79" s="44"/>
      <c r="C79" s="72"/>
      <c r="D79" s="72"/>
      <c r="E79" s="72"/>
      <c r="F79" s="72"/>
      <c r="G79" s="72"/>
      <c r="H79" s="72"/>
      <c r="I79" s="189"/>
      <c r="J79" s="72"/>
      <c r="K79" s="72"/>
      <c r="L79" s="70"/>
    </row>
    <row r="80" s="9" customFormat="1" ht="29.28" customHeight="1">
      <c r="B80" s="193"/>
      <c r="C80" s="194" t="s">
        <v>138</v>
      </c>
      <c r="D80" s="195" t="s">
        <v>58</v>
      </c>
      <c r="E80" s="195" t="s">
        <v>54</v>
      </c>
      <c r="F80" s="195" t="s">
        <v>139</v>
      </c>
      <c r="G80" s="195" t="s">
        <v>140</v>
      </c>
      <c r="H80" s="195" t="s">
        <v>141</v>
      </c>
      <c r="I80" s="196" t="s">
        <v>142</v>
      </c>
      <c r="J80" s="195" t="s">
        <v>124</v>
      </c>
      <c r="K80" s="197" t="s">
        <v>143</v>
      </c>
      <c r="L80" s="198"/>
      <c r="M80" s="100" t="s">
        <v>144</v>
      </c>
      <c r="N80" s="101" t="s">
        <v>43</v>
      </c>
      <c r="O80" s="101" t="s">
        <v>145</v>
      </c>
      <c r="P80" s="101" t="s">
        <v>146</v>
      </c>
      <c r="Q80" s="101" t="s">
        <v>147</v>
      </c>
      <c r="R80" s="101" t="s">
        <v>148</v>
      </c>
      <c r="S80" s="101" t="s">
        <v>149</v>
      </c>
      <c r="T80" s="102" t="s">
        <v>150</v>
      </c>
    </row>
    <row r="81" s="1" customFormat="1" ht="29.28" customHeight="1">
      <c r="B81" s="44"/>
      <c r="C81" s="106" t="s">
        <v>125</v>
      </c>
      <c r="D81" s="72"/>
      <c r="E81" s="72"/>
      <c r="F81" s="72"/>
      <c r="G81" s="72"/>
      <c r="H81" s="72"/>
      <c r="I81" s="189"/>
      <c r="J81" s="199">
        <f>BK81</f>
        <v>0</v>
      </c>
      <c r="K81" s="72"/>
      <c r="L81" s="70"/>
      <c r="M81" s="103"/>
      <c r="N81" s="104"/>
      <c r="O81" s="104"/>
      <c r="P81" s="200">
        <f>P82</f>
        <v>0</v>
      </c>
      <c r="Q81" s="104"/>
      <c r="R81" s="200">
        <f>R82</f>
        <v>0</v>
      </c>
      <c r="S81" s="104"/>
      <c r="T81" s="201">
        <f>T82</f>
        <v>29.0092</v>
      </c>
      <c r="AT81" s="22" t="s">
        <v>72</v>
      </c>
      <c r="AU81" s="22" t="s">
        <v>126</v>
      </c>
      <c r="BK81" s="202">
        <f>BK82</f>
        <v>0</v>
      </c>
    </row>
    <row r="82" s="10" customFormat="1" ht="37.44" customHeight="1">
      <c r="B82" s="203"/>
      <c r="C82" s="204"/>
      <c r="D82" s="205" t="s">
        <v>72</v>
      </c>
      <c r="E82" s="206" t="s">
        <v>151</v>
      </c>
      <c r="F82" s="206" t="s">
        <v>152</v>
      </c>
      <c r="G82" s="204"/>
      <c r="H82" s="204"/>
      <c r="I82" s="207"/>
      <c r="J82" s="208">
        <f>BK82</f>
        <v>0</v>
      </c>
      <c r="K82" s="204"/>
      <c r="L82" s="209"/>
      <c r="M82" s="210"/>
      <c r="N82" s="211"/>
      <c r="O82" s="211"/>
      <c r="P82" s="212">
        <f>P83+P90+P105+P122</f>
        <v>0</v>
      </c>
      <c r="Q82" s="211"/>
      <c r="R82" s="212">
        <f>R83+R90+R105+R122</f>
        <v>0</v>
      </c>
      <c r="S82" s="211"/>
      <c r="T82" s="213">
        <f>T83+T90+T105+T122</f>
        <v>29.0092</v>
      </c>
      <c r="AR82" s="214" t="s">
        <v>81</v>
      </c>
      <c r="AT82" s="215" t="s">
        <v>72</v>
      </c>
      <c r="AU82" s="215" t="s">
        <v>73</v>
      </c>
      <c r="AY82" s="214" t="s">
        <v>153</v>
      </c>
      <c r="BK82" s="216">
        <f>BK83+BK90+BK105+BK122</f>
        <v>0</v>
      </c>
    </row>
    <row r="83" s="10" customFormat="1" ht="19.92" customHeight="1">
      <c r="B83" s="203"/>
      <c r="C83" s="204"/>
      <c r="D83" s="205" t="s">
        <v>72</v>
      </c>
      <c r="E83" s="217" t="s">
        <v>81</v>
      </c>
      <c r="F83" s="217" t="s">
        <v>154</v>
      </c>
      <c r="G83" s="204"/>
      <c r="H83" s="204"/>
      <c r="I83" s="207"/>
      <c r="J83" s="218">
        <f>BK83</f>
        <v>0</v>
      </c>
      <c r="K83" s="204"/>
      <c r="L83" s="209"/>
      <c r="M83" s="210"/>
      <c r="N83" s="211"/>
      <c r="O83" s="211"/>
      <c r="P83" s="212">
        <f>SUM(P84:P89)</f>
        <v>0</v>
      </c>
      <c r="Q83" s="211"/>
      <c r="R83" s="212">
        <f>SUM(R84:R89)</f>
        <v>0</v>
      </c>
      <c r="S83" s="211"/>
      <c r="T83" s="213">
        <f>SUM(T84:T89)</f>
        <v>29.0092</v>
      </c>
      <c r="AR83" s="214" t="s">
        <v>81</v>
      </c>
      <c r="AT83" s="215" t="s">
        <v>72</v>
      </c>
      <c r="AU83" s="215" t="s">
        <v>81</v>
      </c>
      <c r="AY83" s="214" t="s">
        <v>153</v>
      </c>
      <c r="BK83" s="216">
        <f>SUM(BK84:BK89)</f>
        <v>0</v>
      </c>
    </row>
    <row r="84" s="1" customFormat="1" ht="38.25" customHeight="1">
      <c r="B84" s="44"/>
      <c r="C84" s="219" t="s">
        <v>81</v>
      </c>
      <c r="D84" s="219" t="s">
        <v>155</v>
      </c>
      <c r="E84" s="220" t="s">
        <v>568</v>
      </c>
      <c r="F84" s="221" t="s">
        <v>569</v>
      </c>
      <c r="G84" s="222" t="s">
        <v>158</v>
      </c>
      <c r="H84" s="223">
        <v>78.760000000000005</v>
      </c>
      <c r="I84" s="224"/>
      <c r="J84" s="225">
        <f>ROUND(I84*H84,2)</f>
        <v>0</v>
      </c>
      <c r="K84" s="221" t="s">
        <v>159</v>
      </c>
      <c r="L84" s="70"/>
      <c r="M84" s="226" t="s">
        <v>21</v>
      </c>
      <c r="N84" s="227" t="s">
        <v>44</v>
      </c>
      <c r="O84" s="45"/>
      <c r="P84" s="228">
        <f>O84*H84</f>
        <v>0</v>
      </c>
      <c r="Q84" s="228">
        <v>0</v>
      </c>
      <c r="R84" s="228">
        <f>Q84*H84</f>
        <v>0</v>
      </c>
      <c r="S84" s="228">
        <v>0.28999999999999998</v>
      </c>
      <c r="T84" s="229">
        <f>S84*H84</f>
        <v>22.840399999999999</v>
      </c>
      <c r="AR84" s="22" t="s">
        <v>160</v>
      </c>
      <c r="AT84" s="22" t="s">
        <v>155</v>
      </c>
      <c r="AU84" s="22" t="s">
        <v>83</v>
      </c>
      <c r="AY84" s="22" t="s">
        <v>153</v>
      </c>
      <c r="BE84" s="230">
        <f>IF(N84="základní",J84,0)</f>
        <v>0</v>
      </c>
      <c r="BF84" s="230">
        <f>IF(N84="snížená",J84,0)</f>
        <v>0</v>
      </c>
      <c r="BG84" s="230">
        <f>IF(N84="zákl. přenesená",J84,0)</f>
        <v>0</v>
      </c>
      <c r="BH84" s="230">
        <f>IF(N84="sníž. přenesená",J84,0)</f>
        <v>0</v>
      </c>
      <c r="BI84" s="230">
        <f>IF(N84="nulová",J84,0)</f>
        <v>0</v>
      </c>
      <c r="BJ84" s="22" t="s">
        <v>81</v>
      </c>
      <c r="BK84" s="230">
        <f>ROUND(I84*H84,2)</f>
        <v>0</v>
      </c>
      <c r="BL84" s="22" t="s">
        <v>160</v>
      </c>
      <c r="BM84" s="22" t="s">
        <v>898</v>
      </c>
    </row>
    <row r="85" s="1" customFormat="1">
      <c r="B85" s="44"/>
      <c r="C85" s="72"/>
      <c r="D85" s="231" t="s">
        <v>162</v>
      </c>
      <c r="E85" s="72"/>
      <c r="F85" s="232" t="s">
        <v>899</v>
      </c>
      <c r="G85" s="72"/>
      <c r="H85" s="72"/>
      <c r="I85" s="189"/>
      <c r="J85" s="72"/>
      <c r="K85" s="72"/>
      <c r="L85" s="70"/>
      <c r="M85" s="233"/>
      <c r="N85" s="45"/>
      <c r="O85" s="45"/>
      <c r="P85" s="45"/>
      <c r="Q85" s="45"/>
      <c r="R85" s="45"/>
      <c r="S85" s="45"/>
      <c r="T85" s="93"/>
      <c r="AT85" s="22" t="s">
        <v>162</v>
      </c>
      <c r="AU85" s="22" t="s">
        <v>83</v>
      </c>
    </row>
    <row r="86" s="1" customFormat="1" ht="38.25" customHeight="1">
      <c r="B86" s="44"/>
      <c r="C86" s="219" t="s">
        <v>83</v>
      </c>
      <c r="D86" s="219" t="s">
        <v>155</v>
      </c>
      <c r="E86" s="220" t="s">
        <v>900</v>
      </c>
      <c r="F86" s="221" t="s">
        <v>901</v>
      </c>
      <c r="G86" s="222" t="s">
        <v>158</v>
      </c>
      <c r="H86" s="223">
        <v>28.039999999999999</v>
      </c>
      <c r="I86" s="224"/>
      <c r="J86" s="225">
        <f>ROUND(I86*H86,2)</f>
        <v>0</v>
      </c>
      <c r="K86" s="221" t="s">
        <v>159</v>
      </c>
      <c r="L86" s="70"/>
      <c r="M86" s="226" t="s">
        <v>21</v>
      </c>
      <c r="N86" s="227" t="s">
        <v>44</v>
      </c>
      <c r="O86" s="45"/>
      <c r="P86" s="228">
        <f>O86*H86</f>
        <v>0</v>
      </c>
      <c r="Q86" s="228">
        <v>0</v>
      </c>
      <c r="R86" s="228">
        <f>Q86*H86</f>
        <v>0</v>
      </c>
      <c r="S86" s="228">
        <v>0.22</v>
      </c>
      <c r="T86" s="229">
        <f>S86*H86</f>
        <v>6.1688000000000001</v>
      </c>
      <c r="AR86" s="22" t="s">
        <v>160</v>
      </c>
      <c r="AT86" s="22" t="s">
        <v>155</v>
      </c>
      <c r="AU86" s="22" t="s">
        <v>83</v>
      </c>
      <c r="AY86" s="22" t="s">
        <v>153</v>
      </c>
      <c r="BE86" s="230">
        <f>IF(N86="základní",J86,0)</f>
        <v>0</v>
      </c>
      <c r="BF86" s="230">
        <f>IF(N86="snížená",J86,0)</f>
        <v>0</v>
      </c>
      <c r="BG86" s="230">
        <f>IF(N86="zákl. přenesená",J86,0)</f>
        <v>0</v>
      </c>
      <c r="BH86" s="230">
        <f>IF(N86="sníž. přenesená",J86,0)</f>
        <v>0</v>
      </c>
      <c r="BI86" s="230">
        <f>IF(N86="nulová",J86,0)</f>
        <v>0</v>
      </c>
      <c r="BJ86" s="22" t="s">
        <v>81</v>
      </c>
      <c r="BK86" s="230">
        <f>ROUND(I86*H86,2)</f>
        <v>0</v>
      </c>
      <c r="BL86" s="22" t="s">
        <v>160</v>
      </c>
      <c r="BM86" s="22" t="s">
        <v>902</v>
      </c>
    </row>
    <row r="87" s="1" customFormat="1">
      <c r="B87" s="44"/>
      <c r="C87" s="72"/>
      <c r="D87" s="231" t="s">
        <v>162</v>
      </c>
      <c r="E87" s="72"/>
      <c r="F87" s="232" t="s">
        <v>903</v>
      </c>
      <c r="G87" s="72"/>
      <c r="H87" s="72"/>
      <c r="I87" s="189"/>
      <c r="J87" s="72"/>
      <c r="K87" s="72"/>
      <c r="L87" s="70"/>
      <c r="M87" s="233"/>
      <c r="N87" s="45"/>
      <c r="O87" s="45"/>
      <c r="P87" s="45"/>
      <c r="Q87" s="45"/>
      <c r="R87" s="45"/>
      <c r="S87" s="45"/>
      <c r="T87" s="93"/>
      <c r="AT87" s="22" t="s">
        <v>162</v>
      </c>
      <c r="AU87" s="22" t="s">
        <v>83</v>
      </c>
    </row>
    <row r="88" s="1" customFormat="1" ht="16.5" customHeight="1">
      <c r="B88" s="44"/>
      <c r="C88" s="219" t="s">
        <v>167</v>
      </c>
      <c r="D88" s="219" t="s">
        <v>155</v>
      </c>
      <c r="E88" s="220" t="s">
        <v>691</v>
      </c>
      <c r="F88" s="221" t="s">
        <v>692</v>
      </c>
      <c r="G88" s="222" t="s">
        <v>158</v>
      </c>
      <c r="H88" s="223">
        <v>141.90000000000001</v>
      </c>
      <c r="I88" s="224"/>
      <c r="J88" s="225">
        <f>ROUND(I88*H88,2)</f>
        <v>0</v>
      </c>
      <c r="K88" s="221" t="s">
        <v>159</v>
      </c>
      <c r="L88" s="70"/>
      <c r="M88" s="226" t="s">
        <v>21</v>
      </c>
      <c r="N88" s="227" t="s">
        <v>44</v>
      </c>
      <c r="O88" s="45"/>
      <c r="P88" s="228">
        <f>O88*H88</f>
        <v>0</v>
      </c>
      <c r="Q88" s="228">
        <v>0</v>
      </c>
      <c r="R88" s="228">
        <f>Q88*H88</f>
        <v>0</v>
      </c>
      <c r="S88" s="228">
        <v>0</v>
      </c>
      <c r="T88" s="229">
        <f>S88*H88</f>
        <v>0</v>
      </c>
      <c r="AR88" s="22" t="s">
        <v>160</v>
      </c>
      <c r="AT88" s="22" t="s">
        <v>155</v>
      </c>
      <c r="AU88" s="22" t="s">
        <v>83</v>
      </c>
      <c r="AY88" s="22" t="s">
        <v>153</v>
      </c>
      <c r="BE88" s="230">
        <f>IF(N88="základní",J88,0)</f>
        <v>0</v>
      </c>
      <c r="BF88" s="230">
        <f>IF(N88="snížená",J88,0)</f>
        <v>0</v>
      </c>
      <c r="BG88" s="230">
        <f>IF(N88="zákl. přenesená",J88,0)</f>
        <v>0</v>
      </c>
      <c r="BH88" s="230">
        <f>IF(N88="sníž. přenesená",J88,0)</f>
        <v>0</v>
      </c>
      <c r="BI88" s="230">
        <f>IF(N88="nulová",J88,0)</f>
        <v>0</v>
      </c>
      <c r="BJ88" s="22" t="s">
        <v>81</v>
      </c>
      <c r="BK88" s="230">
        <f>ROUND(I88*H88,2)</f>
        <v>0</v>
      </c>
      <c r="BL88" s="22" t="s">
        <v>160</v>
      </c>
      <c r="BM88" s="22" t="s">
        <v>904</v>
      </c>
    </row>
    <row r="89" s="1" customFormat="1">
      <c r="B89" s="44"/>
      <c r="C89" s="72"/>
      <c r="D89" s="231" t="s">
        <v>162</v>
      </c>
      <c r="E89" s="72"/>
      <c r="F89" s="232" t="s">
        <v>247</v>
      </c>
      <c r="G89" s="72"/>
      <c r="H89" s="72"/>
      <c r="I89" s="189"/>
      <c r="J89" s="72"/>
      <c r="K89" s="72"/>
      <c r="L89" s="70"/>
      <c r="M89" s="233"/>
      <c r="N89" s="45"/>
      <c r="O89" s="45"/>
      <c r="P89" s="45"/>
      <c r="Q89" s="45"/>
      <c r="R89" s="45"/>
      <c r="S89" s="45"/>
      <c r="T89" s="93"/>
      <c r="AT89" s="22" t="s">
        <v>162</v>
      </c>
      <c r="AU89" s="22" t="s">
        <v>83</v>
      </c>
    </row>
    <row r="90" s="10" customFormat="1" ht="29.88" customHeight="1">
      <c r="B90" s="203"/>
      <c r="C90" s="204"/>
      <c r="D90" s="205" t="s">
        <v>72</v>
      </c>
      <c r="E90" s="217" t="s">
        <v>176</v>
      </c>
      <c r="F90" s="217" t="s">
        <v>352</v>
      </c>
      <c r="G90" s="204"/>
      <c r="H90" s="204"/>
      <c r="I90" s="207"/>
      <c r="J90" s="218">
        <f>BK90</f>
        <v>0</v>
      </c>
      <c r="K90" s="204"/>
      <c r="L90" s="209"/>
      <c r="M90" s="210"/>
      <c r="N90" s="211"/>
      <c r="O90" s="211"/>
      <c r="P90" s="212">
        <f>SUM(P91:P104)</f>
        <v>0</v>
      </c>
      <c r="Q90" s="211"/>
      <c r="R90" s="212">
        <f>SUM(R91:R104)</f>
        <v>0</v>
      </c>
      <c r="S90" s="211"/>
      <c r="T90" s="213">
        <f>SUM(T91:T104)</f>
        <v>0</v>
      </c>
      <c r="AR90" s="214" t="s">
        <v>81</v>
      </c>
      <c r="AT90" s="215" t="s">
        <v>72</v>
      </c>
      <c r="AU90" s="215" t="s">
        <v>81</v>
      </c>
      <c r="AY90" s="214" t="s">
        <v>153</v>
      </c>
      <c r="BK90" s="216">
        <f>SUM(BK91:BK104)</f>
        <v>0</v>
      </c>
    </row>
    <row r="91" s="1" customFormat="1" ht="25.5" customHeight="1">
      <c r="B91" s="44"/>
      <c r="C91" s="219" t="s">
        <v>160</v>
      </c>
      <c r="D91" s="219" t="s">
        <v>155</v>
      </c>
      <c r="E91" s="220" t="s">
        <v>645</v>
      </c>
      <c r="F91" s="221" t="s">
        <v>646</v>
      </c>
      <c r="G91" s="222" t="s">
        <v>158</v>
      </c>
      <c r="H91" s="223">
        <v>117.5</v>
      </c>
      <c r="I91" s="224"/>
      <c r="J91" s="225">
        <f>ROUND(I91*H91,2)</f>
        <v>0</v>
      </c>
      <c r="K91" s="221" t="s">
        <v>159</v>
      </c>
      <c r="L91" s="70"/>
      <c r="M91" s="226" t="s">
        <v>21</v>
      </c>
      <c r="N91" s="227" t="s">
        <v>44</v>
      </c>
      <c r="O91" s="45"/>
      <c r="P91" s="228">
        <f>O91*H91</f>
        <v>0</v>
      </c>
      <c r="Q91" s="228">
        <v>0</v>
      </c>
      <c r="R91" s="228">
        <f>Q91*H91</f>
        <v>0</v>
      </c>
      <c r="S91" s="228">
        <v>0</v>
      </c>
      <c r="T91" s="229">
        <f>S91*H91</f>
        <v>0</v>
      </c>
      <c r="AR91" s="22" t="s">
        <v>160</v>
      </c>
      <c r="AT91" s="22" t="s">
        <v>155</v>
      </c>
      <c r="AU91" s="22" t="s">
        <v>83</v>
      </c>
      <c r="AY91" s="22" t="s">
        <v>153</v>
      </c>
      <c r="BE91" s="230">
        <f>IF(N91="základní",J91,0)</f>
        <v>0</v>
      </c>
      <c r="BF91" s="230">
        <f>IF(N91="snížená",J91,0)</f>
        <v>0</v>
      </c>
      <c r="BG91" s="230">
        <f>IF(N91="zákl. přenesená",J91,0)</f>
        <v>0</v>
      </c>
      <c r="BH91" s="230">
        <f>IF(N91="sníž. přenesená",J91,0)</f>
        <v>0</v>
      </c>
      <c r="BI91" s="230">
        <f>IF(N91="nulová",J91,0)</f>
        <v>0</v>
      </c>
      <c r="BJ91" s="22" t="s">
        <v>81</v>
      </c>
      <c r="BK91" s="230">
        <f>ROUND(I91*H91,2)</f>
        <v>0</v>
      </c>
      <c r="BL91" s="22" t="s">
        <v>160</v>
      </c>
      <c r="BM91" s="22" t="s">
        <v>905</v>
      </c>
    </row>
    <row r="92" s="1" customFormat="1">
      <c r="B92" s="44"/>
      <c r="C92" s="72"/>
      <c r="D92" s="231" t="s">
        <v>162</v>
      </c>
      <c r="E92" s="72"/>
      <c r="F92" s="232" t="s">
        <v>906</v>
      </c>
      <c r="G92" s="72"/>
      <c r="H92" s="72"/>
      <c r="I92" s="189"/>
      <c r="J92" s="72"/>
      <c r="K92" s="72"/>
      <c r="L92" s="70"/>
      <c r="M92" s="233"/>
      <c r="N92" s="45"/>
      <c r="O92" s="45"/>
      <c r="P92" s="45"/>
      <c r="Q92" s="45"/>
      <c r="R92" s="45"/>
      <c r="S92" s="45"/>
      <c r="T92" s="93"/>
      <c r="AT92" s="22" t="s">
        <v>162</v>
      </c>
      <c r="AU92" s="22" t="s">
        <v>83</v>
      </c>
    </row>
    <row r="93" s="1" customFormat="1" ht="25.5" customHeight="1">
      <c r="B93" s="44"/>
      <c r="C93" s="219" t="s">
        <v>176</v>
      </c>
      <c r="D93" s="219" t="s">
        <v>155</v>
      </c>
      <c r="E93" s="220" t="s">
        <v>365</v>
      </c>
      <c r="F93" s="221" t="s">
        <v>366</v>
      </c>
      <c r="G93" s="222" t="s">
        <v>158</v>
      </c>
      <c r="H93" s="223">
        <v>24.399999999999999</v>
      </c>
      <c r="I93" s="224"/>
      <c r="J93" s="225">
        <f>ROUND(I93*H93,2)</f>
        <v>0</v>
      </c>
      <c r="K93" s="221" t="s">
        <v>159</v>
      </c>
      <c r="L93" s="70"/>
      <c r="M93" s="226" t="s">
        <v>21</v>
      </c>
      <c r="N93" s="227" t="s">
        <v>44</v>
      </c>
      <c r="O93" s="45"/>
      <c r="P93" s="228">
        <f>O93*H93</f>
        <v>0</v>
      </c>
      <c r="Q93" s="228">
        <v>0</v>
      </c>
      <c r="R93" s="228">
        <f>Q93*H93</f>
        <v>0</v>
      </c>
      <c r="S93" s="228">
        <v>0</v>
      </c>
      <c r="T93" s="229">
        <f>S93*H93</f>
        <v>0</v>
      </c>
      <c r="AR93" s="22" t="s">
        <v>160</v>
      </c>
      <c r="AT93" s="22" t="s">
        <v>155</v>
      </c>
      <c r="AU93" s="22" t="s">
        <v>83</v>
      </c>
      <c r="AY93" s="22" t="s">
        <v>153</v>
      </c>
      <c r="BE93" s="230">
        <f>IF(N93="základní",J93,0)</f>
        <v>0</v>
      </c>
      <c r="BF93" s="230">
        <f>IF(N93="snížená",J93,0)</f>
        <v>0</v>
      </c>
      <c r="BG93" s="230">
        <f>IF(N93="zákl. přenesená",J93,0)</f>
        <v>0</v>
      </c>
      <c r="BH93" s="230">
        <f>IF(N93="sníž. přenesená",J93,0)</f>
        <v>0</v>
      </c>
      <c r="BI93" s="230">
        <f>IF(N93="nulová",J93,0)</f>
        <v>0</v>
      </c>
      <c r="BJ93" s="22" t="s">
        <v>81</v>
      </c>
      <c r="BK93" s="230">
        <f>ROUND(I93*H93,2)</f>
        <v>0</v>
      </c>
      <c r="BL93" s="22" t="s">
        <v>160</v>
      </c>
      <c r="BM93" s="22" t="s">
        <v>907</v>
      </c>
    </row>
    <row r="94" s="1" customFormat="1">
      <c r="B94" s="44"/>
      <c r="C94" s="72"/>
      <c r="D94" s="231" t="s">
        <v>162</v>
      </c>
      <c r="E94" s="72"/>
      <c r="F94" s="232" t="s">
        <v>908</v>
      </c>
      <c r="G94" s="72"/>
      <c r="H94" s="72"/>
      <c r="I94" s="189"/>
      <c r="J94" s="72"/>
      <c r="K94" s="72"/>
      <c r="L94" s="70"/>
      <c r="M94" s="233"/>
      <c r="N94" s="45"/>
      <c r="O94" s="45"/>
      <c r="P94" s="45"/>
      <c r="Q94" s="45"/>
      <c r="R94" s="45"/>
      <c r="S94" s="45"/>
      <c r="T94" s="93"/>
      <c r="AT94" s="22" t="s">
        <v>162</v>
      </c>
      <c r="AU94" s="22" t="s">
        <v>83</v>
      </c>
    </row>
    <row r="95" s="11" customFormat="1">
      <c r="B95" s="234"/>
      <c r="C95" s="235"/>
      <c r="D95" s="231" t="s">
        <v>181</v>
      </c>
      <c r="E95" s="236" t="s">
        <v>21</v>
      </c>
      <c r="F95" s="237" t="s">
        <v>909</v>
      </c>
      <c r="G95" s="235"/>
      <c r="H95" s="238">
        <v>24.399999999999999</v>
      </c>
      <c r="I95" s="239"/>
      <c r="J95" s="235"/>
      <c r="K95" s="235"/>
      <c r="L95" s="240"/>
      <c r="M95" s="241"/>
      <c r="N95" s="242"/>
      <c r="O95" s="242"/>
      <c r="P95" s="242"/>
      <c r="Q95" s="242"/>
      <c r="R95" s="242"/>
      <c r="S95" s="242"/>
      <c r="T95" s="243"/>
      <c r="AT95" s="244" t="s">
        <v>181</v>
      </c>
      <c r="AU95" s="244" t="s">
        <v>83</v>
      </c>
      <c r="AV95" s="11" t="s">
        <v>83</v>
      </c>
      <c r="AW95" s="11" t="s">
        <v>37</v>
      </c>
      <c r="AX95" s="11" t="s">
        <v>73</v>
      </c>
      <c r="AY95" s="244" t="s">
        <v>153</v>
      </c>
    </row>
    <row r="96" s="12" customFormat="1">
      <c r="B96" s="245"/>
      <c r="C96" s="246"/>
      <c r="D96" s="231" t="s">
        <v>181</v>
      </c>
      <c r="E96" s="247" t="s">
        <v>21</v>
      </c>
      <c r="F96" s="248" t="s">
        <v>183</v>
      </c>
      <c r="G96" s="246"/>
      <c r="H96" s="249">
        <v>24.399999999999999</v>
      </c>
      <c r="I96" s="250"/>
      <c r="J96" s="246"/>
      <c r="K96" s="246"/>
      <c r="L96" s="251"/>
      <c r="M96" s="252"/>
      <c r="N96" s="253"/>
      <c r="O96" s="253"/>
      <c r="P96" s="253"/>
      <c r="Q96" s="253"/>
      <c r="R96" s="253"/>
      <c r="S96" s="253"/>
      <c r="T96" s="254"/>
      <c r="AT96" s="255" t="s">
        <v>181</v>
      </c>
      <c r="AU96" s="255" t="s">
        <v>83</v>
      </c>
      <c r="AV96" s="12" t="s">
        <v>160</v>
      </c>
      <c r="AW96" s="12" t="s">
        <v>37</v>
      </c>
      <c r="AX96" s="12" t="s">
        <v>81</v>
      </c>
      <c r="AY96" s="255" t="s">
        <v>153</v>
      </c>
    </row>
    <row r="97" s="1" customFormat="1" ht="38.25" customHeight="1">
      <c r="B97" s="44"/>
      <c r="C97" s="219" t="s">
        <v>184</v>
      </c>
      <c r="D97" s="219" t="s">
        <v>155</v>
      </c>
      <c r="E97" s="220" t="s">
        <v>370</v>
      </c>
      <c r="F97" s="221" t="s">
        <v>371</v>
      </c>
      <c r="G97" s="222" t="s">
        <v>158</v>
      </c>
      <c r="H97" s="223">
        <v>23.199999999999999</v>
      </c>
      <c r="I97" s="224"/>
      <c r="J97" s="225">
        <f>ROUND(I97*H97,2)</f>
        <v>0</v>
      </c>
      <c r="K97" s="221" t="s">
        <v>159</v>
      </c>
      <c r="L97" s="70"/>
      <c r="M97" s="226" t="s">
        <v>21</v>
      </c>
      <c r="N97" s="227" t="s">
        <v>44</v>
      </c>
      <c r="O97" s="45"/>
      <c r="P97" s="228">
        <f>O97*H97</f>
        <v>0</v>
      </c>
      <c r="Q97" s="228">
        <v>0</v>
      </c>
      <c r="R97" s="228">
        <f>Q97*H97</f>
        <v>0</v>
      </c>
      <c r="S97" s="228">
        <v>0</v>
      </c>
      <c r="T97" s="229">
        <f>S97*H97</f>
        <v>0</v>
      </c>
      <c r="AR97" s="22" t="s">
        <v>160</v>
      </c>
      <c r="AT97" s="22" t="s">
        <v>155</v>
      </c>
      <c r="AU97" s="22" t="s">
        <v>83</v>
      </c>
      <c r="AY97" s="22" t="s">
        <v>153</v>
      </c>
      <c r="BE97" s="230">
        <f>IF(N97="základní",J97,0)</f>
        <v>0</v>
      </c>
      <c r="BF97" s="230">
        <f>IF(N97="snížená",J97,0)</f>
        <v>0</v>
      </c>
      <c r="BG97" s="230">
        <f>IF(N97="zákl. přenesená",J97,0)</f>
        <v>0</v>
      </c>
      <c r="BH97" s="230">
        <f>IF(N97="sníž. přenesená",J97,0)</f>
        <v>0</v>
      </c>
      <c r="BI97" s="230">
        <f>IF(N97="nulová",J97,0)</f>
        <v>0</v>
      </c>
      <c r="BJ97" s="22" t="s">
        <v>81</v>
      </c>
      <c r="BK97" s="230">
        <f>ROUND(I97*H97,2)</f>
        <v>0</v>
      </c>
      <c r="BL97" s="22" t="s">
        <v>160</v>
      </c>
      <c r="BM97" s="22" t="s">
        <v>910</v>
      </c>
    </row>
    <row r="98" s="1" customFormat="1">
      <c r="B98" s="44"/>
      <c r="C98" s="72"/>
      <c r="D98" s="231" t="s">
        <v>162</v>
      </c>
      <c r="E98" s="72"/>
      <c r="F98" s="232" t="s">
        <v>373</v>
      </c>
      <c r="G98" s="72"/>
      <c r="H98" s="72"/>
      <c r="I98" s="189"/>
      <c r="J98" s="72"/>
      <c r="K98" s="72"/>
      <c r="L98" s="70"/>
      <c r="M98" s="233"/>
      <c r="N98" s="45"/>
      <c r="O98" s="45"/>
      <c r="P98" s="45"/>
      <c r="Q98" s="45"/>
      <c r="R98" s="45"/>
      <c r="S98" s="45"/>
      <c r="T98" s="93"/>
      <c r="AT98" s="22" t="s">
        <v>162</v>
      </c>
      <c r="AU98" s="22" t="s">
        <v>83</v>
      </c>
    </row>
    <row r="99" s="1" customFormat="1" ht="16.5" customHeight="1">
      <c r="B99" s="44"/>
      <c r="C99" s="219" t="s">
        <v>189</v>
      </c>
      <c r="D99" s="219" t="s">
        <v>155</v>
      </c>
      <c r="E99" s="220" t="s">
        <v>385</v>
      </c>
      <c r="F99" s="221" t="s">
        <v>386</v>
      </c>
      <c r="G99" s="222" t="s">
        <v>158</v>
      </c>
      <c r="H99" s="223">
        <v>23.5</v>
      </c>
      <c r="I99" s="224"/>
      <c r="J99" s="225">
        <f>ROUND(I99*H99,2)</f>
        <v>0</v>
      </c>
      <c r="K99" s="221" t="s">
        <v>159</v>
      </c>
      <c r="L99" s="70"/>
      <c r="M99" s="226" t="s">
        <v>21</v>
      </c>
      <c r="N99" s="227" t="s">
        <v>44</v>
      </c>
      <c r="O99" s="45"/>
      <c r="P99" s="228">
        <f>O99*H99</f>
        <v>0</v>
      </c>
      <c r="Q99" s="228">
        <v>0</v>
      </c>
      <c r="R99" s="228">
        <f>Q99*H99</f>
        <v>0</v>
      </c>
      <c r="S99" s="228">
        <v>0</v>
      </c>
      <c r="T99" s="229">
        <f>S99*H99</f>
        <v>0</v>
      </c>
      <c r="AR99" s="22" t="s">
        <v>160</v>
      </c>
      <c r="AT99" s="22" t="s">
        <v>155</v>
      </c>
      <c r="AU99" s="22" t="s">
        <v>83</v>
      </c>
      <c r="AY99" s="22" t="s">
        <v>153</v>
      </c>
      <c r="BE99" s="230">
        <f>IF(N99="základní",J99,0)</f>
        <v>0</v>
      </c>
      <c r="BF99" s="230">
        <f>IF(N99="snížená",J99,0)</f>
        <v>0</v>
      </c>
      <c r="BG99" s="230">
        <f>IF(N99="zákl. přenesená",J99,0)</f>
        <v>0</v>
      </c>
      <c r="BH99" s="230">
        <f>IF(N99="sníž. přenesená",J99,0)</f>
        <v>0</v>
      </c>
      <c r="BI99" s="230">
        <f>IF(N99="nulová",J99,0)</f>
        <v>0</v>
      </c>
      <c r="BJ99" s="22" t="s">
        <v>81</v>
      </c>
      <c r="BK99" s="230">
        <f>ROUND(I99*H99,2)</f>
        <v>0</v>
      </c>
      <c r="BL99" s="22" t="s">
        <v>160</v>
      </c>
      <c r="BM99" s="22" t="s">
        <v>911</v>
      </c>
    </row>
    <row r="100" s="1" customFormat="1">
      <c r="B100" s="44"/>
      <c r="C100" s="72"/>
      <c r="D100" s="231" t="s">
        <v>162</v>
      </c>
      <c r="E100" s="72"/>
      <c r="F100" s="232" t="s">
        <v>388</v>
      </c>
      <c r="G100" s="72"/>
      <c r="H100" s="72"/>
      <c r="I100" s="189"/>
      <c r="J100" s="72"/>
      <c r="K100" s="72"/>
      <c r="L100" s="70"/>
      <c r="M100" s="233"/>
      <c r="N100" s="45"/>
      <c r="O100" s="45"/>
      <c r="P100" s="45"/>
      <c r="Q100" s="45"/>
      <c r="R100" s="45"/>
      <c r="S100" s="45"/>
      <c r="T100" s="93"/>
      <c r="AT100" s="22" t="s">
        <v>162</v>
      </c>
      <c r="AU100" s="22" t="s">
        <v>83</v>
      </c>
    </row>
    <row r="101" s="1" customFormat="1" ht="25.5" customHeight="1">
      <c r="B101" s="44"/>
      <c r="C101" s="219" t="s">
        <v>196</v>
      </c>
      <c r="D101" s="219" t="s">
        <v>155</v>
      </c>
      <c r="E101" s="220" t="s">
        <v>390</v>
      </c>
      <c r="F101" s="221" t="s">
        <v>391</v>
      </c>
      <c r="G101" s="222" t="s">
        <v>158</v>
      </c>
      <c r="H101" s="223">
        <v>22.5</v>
      </c>
      <c r="I101" s="224"/>
      <c r="J101" s="225">
        <f>ROUND(I101*H101,2)</f>
        <v>0</v>
      </c>
      <c r="K101" s="221" t="s">
        <v>159</v>
      </c>
      <c r="L101" s="70"/>
      <c r="M101" s="226" t="s">
        <v>21</v>
      </c>
      <c r="N101" s="227" t="s">
        <v>44</v>
      </c>
      <c r="O101" s="45"/>
      <c r="P101" s="228">
        <f>O101*H101</f>
        <v>0</v>
      </c>
      <c r="Q101" s="228">
        <v>0</v>
      </c>
      <c r="R101" s="228">
        <f>Q101*H101</f>
        <v>0</v>
      </c>
      <c r="S101" s="228">
        <v>0</v>
      </c>
      <c r="T101" s="229">
        <f>S101*H101</f>
        <v>0</v>
      </c>
      <c r="AR101" s="22" t="s">
        <v>160</v>
      </c>
      <c r="AT101" s="22" t="s">
        <v>155</v>
      </c>
      <c r="AU101" s="22" t="s">
        <v>83</v>
      </c>
      <c r="AY101" s="22" t="s">
        <v>153</v>
      </c>
      <c r="BE101" s="230">
        <f>IF(N101="základní",J101,0)</f>
        <v>0</v>
      </c>
      <c r="BF101" s="230">
        <f>IF(N101="snížená",J101,0)</f>
        <v>0</v>
      </c>
      <c r="BG101" s="230">
        <f>IF(N101="zákl. přenesená",J101,0)</f>
        <v>0</v>
      </c>
      <c r="BH101" s="230">
        <f>IF(N101="sníž. přenesená",J101,0)</f>
        <v>0</v>
      </c>
      <c r="BI101" s="230">
        <f>IF(N101="nulová",J101,0)</f>
        <v>0</v>
      </c>
      <c r="BJ101" s="22" t="s">
        <v>81</v>
      </c>
      <c r="BK101" s="230">
        <f>ROUND(I101*H101,2)</f>
        <v>0</v>
      </c>
      <c r="BL101" s="22" t="s">
        <v>160</v>
      </c>
      <c r="BM101" s="22" t="s">
        <v>912</v>
      </c>
    </row>
    <row r="102" s="1" customFormat="1">
      <c r="B102" s="44"/>
      <c r="C102" s="72"/>
      <c r="D102" s="231" t="s">
        <v>162</v>
      </c>
      <c r="E102" s="72"/>
      <c r="F102" s="232" t="s">
        <v>393</v>
      </c>
      <c r="G102" s="72"/>
      <c r="H102" s="72"/>
      <c r="I102" s="189"/>
      <c r="J102" s="72"/>
      <c r="K102" s="72"/>
      <c r="L102" s="70"/>
      <c r="M102" s="233"/>
      <c r="N102" s="45"/>
      <c r="O102" s="45"/>
      <c r="P102" s="45"/>
      <c r="Q102" s="45"/>
      <c r="R102" s="45"/>
      <c r="S102" s="45"/>
      <c r="T102" s="93"/>
      <c r="AT102" s="22" t="s">
        <v>162</v>
      </c>
      <c r="AU102" s="22" t="s">
        <v>83</v>
      </c>
    </row>
    <row r="103" s="1" customFormat="1" ht="25.5" customHeight="1">
      <c r="B103" s="44"/>
      <c r="C103" s="219" t="s">
        <v>202</v>
      </c>
      <c r="D103" s="219" t="s">
        <v>155</v>
      </c>
      <c r="E103" s="220" t="s">
        <v>400</v>
      </c>
      <c r="F103" s="221" t="s">
        <v>401</v>
      </c>
      <c r="G103" s="222" t="s">
        <v>158</v>
      </c>
      <c r="H103" s="223">
        <v>22.399999999999999</v>
      </c>
      <c r="I103" s="224"/>
      <c r="J103" s="225">
        <f>ROUND(I103*H103,2)</f>
        <v>0</v>
      </c>
      <c r="K103" s="221" t="s">
        <v>159</v>
      </c>
      <c r="L103" s="70"/>
      <c r="M103" s="226" t="s">
        <v>21</v>
      </c>
      <c r="N103" s="227" t="s">
        <v>44</v>
      </c>
      <c r="O103" s="45"/>
      <c r="P103" s="228">
        <f>O103*H103</f>
        <v>0</v>
      </c>
      <c r="Q103" s="228">
        <v>0</v>
      </c>
      <c r="R103" s="228">
        <f>Q103*H103</f>
        <v>0</v>
      </c>
      <c r="S103" s="228">
        <v>0</v>
      </c>
      <c r="T103" s="229">
        <f>S103*H103</f>
        <v>0</v>
      </c>
      <c r="AR103" s="22" t="s">
        <v>160</v>
      </c>
      <c r="AT103" s="22" t="s">
        <v>155</v>
      </c>
      <c r="AU103" s="22" t="s">
        <v>83</v>
      </c>
      <c r="AY103" s="22" t="s">
        <v>153</v>
      </c>
      <c r="BE103" s="230">
        <f>IF(N103="základní",J103,0)</f>
        <v>0</v>
      </c>
      <c r="BF103" s="230">
        <f>IF(N103="snížená",J103,0)</f>
        <v>0</v>
      </c>
      <c r="BG103" s="230">
        <f>IF(N103="zákl. přenesená",J103,0)</f>
        <v>0</v>
      </c>
      <c r="BH103" s="230">
        <f>IF(N103="sníž. přenesená",J103,0)</f>
        <v>0</v>
      </c>
      <c r="BI103" s="230">
        <f>IF(N103="nulová",J103,0)</f>
        <v>0</v>
      </c>
      <c r="BJ103" s="22" t="s">
        <v>81</v>
      </c>
      <c r="BK103" s="230">
        <f>ROUND(I103*H103,2)</f>
        <v>0</v>
      </c>
      <c r="BL103" s="22" t="s">
        <v>160</v>
      </c>
      <c r="BM103" s="22" t="s">
        <v>913</v>
      </c>
    </row>
    <row r="104" s="1" customFormat="1">
      <c r="B104" s="44"/>
      <c r="C104" s="72"/>
      <c r="D104" s="231" t="s">
        <v>162</v>
      </c>
      <c r="E104" s="72"/>
      <c r="F104" s="232" t="s">
        <v>403</v>
      </c>
      <c r="G104" s="72"/>
      <c r="H104" s="72"/>
      <c r="I104" s="189"/>
      <c r="J104" s="72"/>
      <c r="K104" s="72"/>
      <c r="L104" s="70"/>
      <c r="M104" s="233"/>
      <c r="N104" s="45"/>
      <c r="O104" s="45"/>
      <c r="P104" s="45"/>
      <c r="Q104" s="45"/>
      <c r="R104" s="45"/>
      <c r="S104" s="45"/>
      <c r="T104" s="93"/>
      <c r="AT104" s="22" t="s">
        <v>162</v>
      </c>
      <c r="AU104" s="22" t="s">
        <v>83</v>
      </c>
    </row>
    <row r="105" s="10" customFormat="1" ht="29.88" customHeight="1">
      <c r="B105" s="203"/>
      <c r="C105" s="204"/>
      <c r="D105" s="205" t="s">
        <v>72</v>
      </c>
      <c r="E105" s="217" t="s">
        <v>512</v>
      </c>
      <c r="F105" s="217" t="s">
        <v>513</v>
      </c>
      <c r="G105" s="204"/>
      <c r="H105" s="204"/>
      <c r="I105" s="207"/>
      <c r="J105" s="218">
        <f>BK105</f>
        <v>0</v>
      </c>
      <c r="K105" s="204"/>
      <c r="L105" s="209"/>
      <c r="M105" s="210"/>
      <c r="N105" s="211"/>
      <c r="O105" s="211"/>
      <c r="P105" s="212">
        <f>SUM(P106:P121)</f>
        <v>0</v>
      </c>
      <c r="Q105" s="211"/>
      <c r="R105" s="212">
        <f>SUM(R106:R121)</f>
        <v>0</v>
      </c>
      <c r="S105" s="211"/>
      <c r="T105" s="213">
        <f>SUM(T106:T121)</f>
        <v>0</v>
      </c>
      <c r="AR105" s="214" t="s">
        <v>81</v>
      </c>
      <c r="AT105" s="215" t="s">
        <v>72</v>
      </c>
      <c r="AU105" s="215" t="s">
        <v>81</v>
      </c>
      <c r="AY105" s="214" t="s">
        <v>153</v>
      </c>
      <c r="BK105" s="216">
        <f>SUM(BK106:BK121)</f>
        <v>0</v>
      </c>
    </row>
    <row r="106" s="1" customFormat="1" ht="25.5" customHeight="1">
      <c r="B106" s="44"/>
      <c r="C106" s="219" t="s">
        <v>208</v>
      </c>
      <c r="D106" s="219" t="s">
        <v>155</v>
      </c>
      <c r="E106" s="220" t="s">
        <v>515</v>
      </c>
      <c r="F106" s="221" t="s">
        <v>516</v>
      </c>
      <c r="G106" s="222" t="s">
        <v>233</v>
      </c>
      <c r="H106" s="223">
        <v>31.013000000000002</v>
      </c>
      <c r="I106" s="224"/>
      <c r="J106" s="225">
        <f>ROUND(I106*H106,2)</f>
        <v>0</v>
      </c>
      <c r="K106" s="221" t="s">
        <v>159</v>
      </c>
      <c r="L106" s="70"/>
      <c r="M106" s="226" t="s">
        <v>21</v>
      </c>
      <c r="N106" s="227" t="s">
        <v>44</v>
      </c>
      <c r="O106" s="45"/>
      <c r="P106" s="228">
        <f>O106*H106</f>
        <v>0</v>
      </c>
      <c r="Q106" s="228">
        <v>0</v>
      </c>
      <c r="R106" s="228">
        <f>Q106*H106</f>
        <v>0</v>
      </c>
      <c r="S106" s="228">
        <v>0</v>
      </c>
      <c r="T106" s="229">
        <f>S106*H106</f>
        <v>0</v>
      </c>
      <c r="AR106" s="22" t="s">
        <v>160</v>
      </c>
      <c r="AT106" s="22" t="s">
        <v>155</v>
      </c>
      <c r="AU106" s="22" t="s">
        <v>83</v>
      </c>
      <c r="AY106" s="22" t="s">
        <v>153</v>
      </c>
      <c r="BE106" s="230">
        <f>IF(N106="základní",J106,0)</f>
        <v>0</v>
      </c>
      <c r="BF106" s="230">
        <f>IF(N106="snížená",J106,0)</f>
        <v>0</v>
      </c>
      <c r="BG106" s="230">
        <f>IF(N106="zákl. přenesená",J106,0)</f>
        <v>0</v>
      </c>
      <c r="BH106" s="230">
        <f>IF(N106="sníž. přenesená",J106,0)</f>
        <v>0</v>
      </c>
      <c r="BI106" s="230">
        <f>IF(N106="nulová",J106,0)</f>
        <v>0</v>
      </c>
      <c r="BJ106" s="22" t="s">
        <v>81</v>
      </c>
      <c r="BK106" s="230">
        <f>ROUND(I106*H106,2)</f>
        <v>0</v>
      </c>
      <c r="BL106" s="22" t="s">
        <v>160</v>
      </c>
      <c r="BM106" s="22" t="s">
        <v>914</v>
      </c>
    </row>
    <row r="107" s="11" customFormat="1">
      <c r="B107" s="234"/>
      <c r="C107" s="235"/>
      <c r="D107" s="231" t="s">
        <v>181</v>
      </c>
      <c r="E107" s="236" t="s">
        <v>21</v>
      </c>
      <c r="F107" s="237" t="s">
        <v>915</v>
      </c>
      <c r="G107" s="235"/>
      <c r="H107" s="238">
        <v>31.013000000000002</v>
      </c>
      <c r="I107" s="239"/>
      <c r="J107" s="235"/>
      <c r="K107" s="235"/>
      <c r="L107" s="240"/>
      <c r="M107" s="241"/>
      <c r="N107" s="242"/>
      <c r="O107" s="242"/>
      <c r="P107" s="242"/>
      <c r="Q107" s="242"/>
      <c r="R107" s="242"/>
      <c r="S107" s="242"/>
      <c r="T107" s="243"/>
      <c r="AT107" s="244" t="s">
        <v>181</v>
      </c>
      <c r="AU107" s="244" t="s">
        <v>83</v>
      </c>
      <c r="AV107" s="11" t="s">
        <v>83</v>
      </c>
      <c r="AW107" s="11" t="s">
        <v>37</v>
      </c>
      <c r="AX107" s="11" t="s">
        <v>73</v>
      </c>
      <c r="AY107" s="244" t="s">
        <v>153</v>
      </c>
    </row>
    <row r="108" s="12" customFormat="1">
      <c r="B108" s="245"/>
      <c r="C108" s="246"/>
      <c r="D108" s="231" t="s">
        <v>181</v>
      </c>
      <c r="E108" s="247" t="s">
        <v>21</v>
      </c>
      <c r="F108" s="248" t="s">
        <v>183</v>
      </c>
      <c r="G108" s="246"/>
      <c r="H108" s="249">
        <v>31.013000000000002</v>
      </c>
      <c r="I108" s="250"/>
      <c r="J108" s="246"/>
      <c r="K108" s="246"/>
      <c r="L108" s="251"/>
      <c r="M108" s="252"/>
      <c r="N108" s="253"/>
      <c r="O108" s="253"/>
      <c r="P108" s="253"/>
      <c r="Q108" s="253"/>
      <c r="R108" s="253"/>
      <c r="S108" s="253"/>
      <c r="T108" s="254"/>
      <c r="AT108" s="255" t="s">
        <v>181</v>
      </c>
      <c r="AU108" s="255" t="s">
        <v>83</v>
      </c>
      <c r="AV108" s="12" t="s">
        <v>160</v>
      </c>
      <c r="AW108" s="12" t="s">
        <v>37</v>
      </c>
      <c r="AX108" s="12" t="s">
        <v>81</v>
      </c>
      <c r="AY108" s="255" t="s">
        <v>153</v>
      </c>
    </row>
    <row r="109" s="1" customFormat="1" ht="25.5" customHeight="1">
      <c r="B109" s="44"/>
      <c r="C109" s="219" t="s">
        <v>213</v>
      </c>
      <c r="D109" s="219" t="s">
        <v>155</v>
      </c>
      <c r="E109" s="220" t="s">
        <v>519</v>
      </c>
      <c r="F109" s="221" t="s">
        <v>520</v>
      </c>
      <c r="G109" s="222" t="s">
        <v>233</v>
      </c>
      <c r="H109" s="223">
        <v>589.24699999999996</v>
      </c>
      <c r="I109" s="224"/>
      <c r="J109" s="225">
        <f>ROUND(I109*H109,2)</f>
        <v>0</v>
      </c>
      <c r="K109" s="221" t="s">
        <v>159</v>
      </c>
      <c r="L109" s="70"/>
      <c r="M109" s="226" t="s">
        <v>21</v>
      </c>
      <c r="N109" s="227" t="s">
        <v>44</v>
      </c>
      <c r="O109" s="45"/>
      <c r="P109" s="228">
        <f>O109*H109</f>
        <v>0</v>
      </c>
      <c r="Q109" s="228">
        <v>0</v>
      </c>
      <c r="R109" s="228">
        <f>Q109*H109</f>
        <v>0</v>
      </c>
      <c r="S109" s="228">
        <v>0</v>
      </c>
      <c r="T109" s="229">
        <f>S109*H109</f>
        <v>0</v>
      </c>
      <c r="AR109" s="22" t="s">
        <v>160</v>
      </c>
      <c r="AT109" s="22" t="s">
        <v>155</v>
      </c>
      <c r="AU109" s="22" t="s">
        <v>83</v>
      </c>
      <c r="AY109" s="22" t="s">
        <v>153</v>
      </c>
      <c r="BE109" s="230">
        <f>IF(N109="základní",J109,0)</f>
        <v>0</v>
      </c>
      <c r="BF109" s="230">
        <f>IF(N109="snížená",J109,0)</f>
        <v>0</v>
      </c>
      <c r="BG109" s="230">
        <f>IF(N109="zákl. přenesená",J109,0)</f>
        <v>0</v>
      </c>
      <c r="BH109" s="230">
        <f>IF(N109="sníž. přenesená",J109,0)</f>
        <v>0</v>
      </c>
      <c r="BI109" s="230">
        <f>IF(N109="nulová",J109,0)</f>
        <v>0</v>
      </c>
      <c r="BJ109" s="22" t="s">
        <v>81</v>
      </c>
      <c r="BK109" s="230">
        <f>ROUND(I109*H109,2)</f>
        <v>0</v>
      </c>
      <c r="BL109" s="22" t="s">
        <v>160</v>
      </c>
      <c r="BM109" s="22" t="s">
        <v>916</v>
      </c>
    </row>
    <row r="110" s="11" customFormat="1">
      <c r="B110" s="234"/>
      <c r="C110" s="235"/>
      <c r="D110" s="231" t="s">
        <v>181</v>
      </c>
      <c r="E110" s="236" t="s">
        <v>21</v>
      </c>
      <c r="F110" s="237" t="s">
        <v>917</v>
      </c>
      <c r="G110" s="235"/>
      <c r="H110" s="238">
        <v>31.013000000000002</v>
      </c>
      <c r="I110" s="239"/>
      <c r="J110" s="235"/>
      <c r="K110" s="235"/>
      <c r="L110" s="240"/>
      <c r="M110" s="241"/>
      <c r="N110" s="242"/>
      <c r="O110" s="242"/>
      <c r="P110" s="242"/>
      <c r="Q110" s="242"/>
      <c r="R110" s="242"/>
      <c r="S110" s="242"/>
      <c r="T110" s="243"/>
      <c r="AT110" s="244" t="s">
        <v>181</v>
      </c>
      <c r="AU110" s="244" t="s">
        <v>83</v>
      </c>
      <c r="AV110" s="11" t="s">
        <v>83</v>
      </c>
      <c r="AW110" s="11" t="s">
        <v>37</v>
      </c>
      <c r="AX110" s="11" t="s">
        <v>73</v>
      </c>
      <c r="AY110" s="244" t="s">
        <v>153</v>
      </c>
    </row>
    <row r="111" s="12" customFormat="1">
      <c r="B111" s="245"/>
      <c r="C111" s="246"/>
      <c r="D111" s="231" t="s">
        <v>181</v>
      </c>
      <c r="E111" s="247" t="s">
        <v>21</v>
      </c>
      <c r="F111" s="248" t="s">
        <v>183</v>
      </c>
      <c r="G111" s="246"/>
      <c r="H111" s="249">
        <v>31.013000000000002</v>
      </c>
      <c r="I111" s="250"/>
      <c r="J111" s="246"/>
      <c r="K111" s="246"/>
      <c r="L111" s="251"/>
      <c r="M111" s="252"/>
      <c r="N111" s="253"/>
      <c r="O111" s="253"/>
      <c r="P111" s="253"/>
      <c r="Q111" s="253"/>
      <c r="R111" s="253"/>
      <c r="S111" s="253"/>
      <c r="T111" s="254"/>
      <c r="AT111" s="255" t="s">
        <v>181</v>
      </c>
      <c r="AU111" s="255" t="s">
        <v>83</v>
      </c>
      <c r="AV111" s="12" t="s">
        <v>160</v>
      </c>
      <c r="AW111" s="12" t="s">
        <v>37</v>
      </c>
      <c r="AX111" s="12" t="s">
        <v>81</v>
      </c>
      <c r="AY111" s="255" t="s">
        <v>153</v>
      </c>
    </row>
    <row r="112" s="11" customFormat="1">
      <c r="B112" s="234"/>
      <c r="C112" s="235"/>
      <c r="D112" s="231" t="s">
        <v>181</v>
      </c>
      <c r="E112" s="235"/>
      <c r="F112" s="237" t="s">
        <v>918</v>
      </c>
      <c r="G112" s="235"/>
      <c r="H112" s="238">
        <v>589.24699999999996</v>
      </c>
      <c r="I112" s="239"/>
      <c r="J112" s="235"/>
      <c r="K112" s="235"/>
      <c r="L112" s="240"/>
      <c r="M112" s="241"/>
      <c r="N112" s="242"/>
      <c r="O112" s="242"/>
      <c r="P112" s="242"/>
      <c r="Q112" s="242"/>
      <c r="R112" s="242"/>
      <c r="S112" s="242"/>
      <c r="T112" s="243"/>
      <c r="AT112" s="244" t="s">
        <v>181</v>
      </c>
      <c r="AU112" s="244" t="s">
        <v>83</v>
      </c>
      <c r="AV112" s="11" t="s">
        <v>83</v>
      </c>
      <c r="AW112" s="11" t="s">
        <v>6</v>
      </c>
      <c r="AX112" s="11" t="s">
        <v>81</v>
      </c>
      <c r="AY112" s="244" t="s">
        <v>153</v>
      </c>
    </row>
    <row r="113" s="1" customFormat="1" ht="16.5" customHeight="1">
      <c r="B113" s="44"/>
      <c r="C113" s="219" t="s">
        <v>219</v>
      </c>
      <c r="D113" s="219" t="s">
        <v>155</v>
      </c>
      <c r="E113" s="220" t="s">
        <v>534</v>
      </c>
      <c r="F113" s="221" t="s">
        <v>535</v>
      </c>
      <c r="G113" s="222" t="s">
        <v>233</v>
      </c>
      <c r="H113" s="223">
        <v>31.013000000000002</v>
      </c>
      <c r="I113" s="224"/>
      <c r="J113" s="225">
        <f>ROUND(I113*H113,2)</f>
        <v>0</v>
      </c>
      <c r="K113" s="221" t="s">
        <v>159</v>
      </c>
      <c r="L113" s="70"/>
      <c r="M113" s="226" t="s">
        <v>21</v>
      </c>
      <c r="N113" s="227" t="s">
        <v>44</v>
      </c>
      <c r="O113" s="45"/>
      <c r="P113" s="228">
        <f>O113*H113</f>
        <v>0</v>
      </c>
      <c r="Q113" s="228">
        <v>0</v>
      </c>
      <c r="R113" s="228">
        <f>Q113*H113</f>
        <v>0</v>
      </c>
      <c r="S113" s="228">
        <v>0</v>
      </c>
      <c r="T113" s="229">
        <f>S113*H113</f>
        <v>0</v>
      </c>
      <c r="AR113" s="22" t="s">
        <v>160</v>
      </c>
      <c r="AT113" s="22" t="s">
        <v>155</v>
      </c>
      <c r="AU113" s="22" t="s">
        <v>83</v>
      </c>
      <c r="AY113" s="22" t="s">
        <v>153</v>
      </c>
      <c r="BE113" s="230">
        <f>IF(N113="základní",J113,0)</f>
        <v>0</v>
      </c>
      <c r="BF113" s="230">
        <f>IF(N113="snížená",J113,0)</f>
        <v>0</v>
      </c>
      <c r="BG113" s="230">
        <f>IF(N113="zákl. přenesená",J113,0)</f>
        <v>0</v>
      </c>
      <c r="BH113" s="230">
        <f>IF(N113="sníž. přenesená",J113,0)</f>
        <v>0</v>
      </c>
      <c r="BI113" s="230">
        <f>IF(N113="nulová",J113,0)</f>
        <v>0</v>
      </c>
      <c r="BJ113" s="22" t="s">
        <v>81</v>
      </c>
      <c r="BK113" s="230">
        <f>ROUND(I113*H113,2)</f>
        <v>0</v>
      </c>
      <c r="BL113" s="22" t="s">
        <v>160</v>
      </c>
      <c r="BM113" s="22" t="s">
        <v>919</v>
      </c>
    </row>
    <row r="114" s="11" customFormat="1">
      <c r="B114" s="234"/>
      <c r="C114" s="235"/>
      <c r="D114" s="231" t="s">
        <v>181</v>
      </c>
      <c r="E114" s="236" t="s">
        <v>21</v>
      </c>
      <c r="F114" s="237" t="s">
        <v>917</v>
      </c>
      <c r="G114" s="235"/>
      <c r="H114" s="238">
        <v>31.013000000000002</v>
      </c>
      <c r="I114" s="239"/>
      <c r="J114" s="235"/>
      <c r="K114" s="235"/>
      <c r="L114" s="240"/>
      <c r="M114" s="241"/>
      <c r="N114" s="242"/>
      <c r="O114" s="242"/>
      <c r="P114" s="242"/>
      <c r="Q114" s="242"/>
      <c r="R114" s="242"/>
      <c r="S114" s="242"/>
      <c r="T114" s="243"/>
      <c r="AT114" s="244" t="s">
        <v>181</v>
      </c>
      <c r="AU114" s="244" t="s">
        <v>83</v>
      </c>
      <c r="AV114" s="11" t="s">
        <v>83</v>
      </c>
      <c r="AW114" s="11" t="s">
        <v>37</v>
      </c>
      <c r="AX114" s="11" t="s">
        <v>73</v>
      </c>
      <c r="AY114" s="244" t="s">
        <v>153</v>
      </c>
    </row>
    <row r="115" s="12" customFormat="1">
      <c r="B115" s="245"/>
      <c r="C115" s="246"/>
      <c r="D115" s="231" t="s">
        <v>181</v>
      </c>
      <c r="E115" s="247" t="s">
        <v>21</v>
      </c>
      <c r="F115" s="248" t="s">
        <v>183</v>
      </c>
      <c r="G115" s="246"/>
      <c r="H115" s="249">
        <v>31.013000000000002</v>
      </c>
      <c r="I115" s="250"/>
      <c r="J115" s="246"/>
      <c r="K115" s="246"/>
      <c r="L115" s="251"/>
      <c r="M115" s="252"/>
      <c r="N115" s="253"/>
      <c r="O115" s="253"/>
      <c r="P115" s="253"/>
      <c r="Q115" s="253"/>
      <c r="R115" s="253"/>
      <c r="S115" s="253"/>
      <c r="T115" s="254"/>
      <c r="AT115" s="255" t="s">
        <v>181</v>
      </c>
      <c r="AU115" s="255" t="s">
        <v>83</v>
      </c>
      <c r="AV115" s="12" t="s">
        <v>160</v>
      </c>
      <c r="AW115" s="12" t="s">
        <v>37</v>
      </c>
      <c r="AX115" s="12" t="s">
        <v>81</v>
      </c>
      <c r="AY115" s="255" t="s">
        <v>153</v>
      </c>
    </row>
    <row r="116" s="1" customFormat="1" ht="25.5" customHeight="1">
      <c r="B116" s="44"/>
      <c r="C116" s="219" t="s">
        <v>223</v>
      </c>
      <c r="D116" s="219" t="s">
        <v>155</v>
      </c>
      <c r="E116" s="220" t="s">
        <v>546</v>
      </c>
      <c r="F116" s="221" t="s">
        <v>547</v>
      </c>
      <c r="G116" s="222" t="s">
        <v>233</v>
      </c>
      <c r="H116" s="223">
        <v>6.1689999999999996</v>
      </c>
      <c r="I116" s="224"/>
      <c r="J116" s="225">
        <f>ROUND(I116*H116,2)</f>
        <v>0</v>
      </c>
      <c r="K116" s="221" t="s">
        <v>159</v>
      </c>
      <c r="L116" s="70"/>
      <c r="M116" s="226" t="s">
        <v>21</v>
      </c>
      <c r="N116" s="227" t="s">
        <v>44</v>
      </c>
      <c r="O116" s="45"/>
      <c r="P116" s="228">
        <f>O116*H116</f>
        <v>0</v>
      </c>
      <c r="Q116" s="228">
        <v>0</v>
      </c>
      <c r="R116" s="228">
        <f>Q116*H116</f>
        <v>0</v>
      </c>
      <c r="S116" s="228">
        <v>0</v>
      </c>
      <c r="T116" s="229">
        <f>S116*H116</f>
        <v>0</v>
      </c>
      <c r="AR116" s="22" t="s">
        <v>160</v>
      </c>
      <c r="AT116" s="22" t="s">
        <v>155</v>
      </c>
      <c r="AU116" s="22" t="s">
        <v>83</v>
      </c>
      <c r="AY116" s="22" t="s">
        <v>153</v>
      </c>
      <c r="BE116" s="230">
        <f>IF(N116="základní",J116,0)</f>
        <v>0</v>
      </c>
      <c r="BF116" s="230">
        <f>IF(N116="snížená",J116,0)</f>
        <v>0</v>
      </c>
      <c r="BG116" s="230">
        <f>IF(N116="zákl. přenesená",J116,0)</f>
        <v>0</v>
      </c>
      <c r="BH116" s="230">
        <f>IF(N116="sníž. přenesená",J116,0)</f>
        <v>0</v>
      </c>
      <c r="BI116" s="230">
        <f>IF(N116="nulová",J116,0)</f>
        <v>0</v>
      </c>
      <c r="BJ116" s="22" t="s">
        <v>81</v>
      </c>
      <c r="BK116" s="230">
        <f>ROUND(I116*H116,2)</f>
        <v>0</v>
      </c>
      <c r="BL116" s="22" t="s">
        <v>160</v>
      </c>
      <c r="BM116" s="22" t="s">
        <v>920</v>
      </c>
    </row>
    <row r="117" s="11" customFormat="1">
      <c r="B117" s="234"/>
      <c r="C117" s="235"/>
      <c r="D117" s="231" t="s">
        <v>181</v>
      </c>
      <c r="E117" s="236" t="s">
        <v>21</v>
      </c>
      <c r="F117" s="237" t="s">
        <v>921</v>
      </c>
      <c r="G117" s="235"/>
      <c r="H117" s="238">
        <v>6.1689999999999996</v>
      </c>
      <c r="I117" s="239"/>
      <c r="J117" s="235"/>
      <c r="K117" s="235"/>
      <c r="L117" s="240"/>
      <c r="M117" s="241"/>
      <c r="N117" s="242"/>
      <c r="O117" s="242"/>
      <c r="P117" s="242"/>
      <c r="Q117" s="242"/>
      <c r="R117" s="242"/>
      <c r="S117" s="242"/>
      <c r="T117" s="243"/>
      <c r="AT117" s="244" t="s">
        <v>181</v>
      </c>
      <c r="AU117" s="244" t="s">
        <v>83</v>
      </c>
      <c r="AV117" s="11" t="s">
        <v>83</v>
      </c>
      <c r="AW117" s="11" t="s">
        <v>37</v>
      </c>
      <c r="AX117" s="11" t="s">
        <v>73</v>
      </c>
      <c r="AY117" s="244" t="s">
        <v>153</v>
      </c>
    </row>
    <row r="118" s="12" customFormat="1">
      <c r="B118" s="245"/>
      <c r="C118" s="246"/>
      <c r="D118" s="231" t="s">
        <v>181</v>
      </c>
      <c r="E118" s="247" t="s">
        <v>21</v>
      </c>
      <c r="F118" s="248" t="s">
        <v>183</v>
      </c>
      <c r="G118" s="246"/>
      <c r="H118" s="249">
        <v>6.1689999999999996</v>
      </c>
      <c r="I118" s="250"/>
      <c r="J118" s="246"/>
      <c r="K118" s="246"/>
      <c r="L118" s="251"/>
      <c r="M118" s="252"/>
      <c r="N118" s="253"/>
      <c r="O118" s="253"/>
      <c r="P118" s="253"/>
      <c r="Q118" s="253"/>
      <c r="R118" s="253"/>
      <c r="S118" s="253"/>
      <c r="T118" s="254"/>
      <c r="AT118" s="255" t="s">
        <v>181</v>
      </c>
      <c r="AU118" s="255" t="s">
        <v>83</v>
      </c>
      <c r="AV118" s="12" t="s">
        <v>160</v>
      </c>
      <c r="AW118" s="12" t="s">
        <v>37</v>
      </c>
      <c r="AX118" s="12" t="s">
        <v>81</v>
      </c>
      <c r="AY118" s="255" t="s">
        <v>153</v>
      </c>
    </row>
    <row r="119" s="1" customFormat="1" ht="25.5" customHeight="1">
      <c r="B119" s="44"/>
      <c r="C119" s="219" t="s">
        <v>229</v>
      </c>
      <c r="D119" s="219" t="s">
        <v>155</v>
      </c>
      <c r="E119" s="220" t="s">
        <v>551</v>
      </c>
      <c r="F119" s="221" t="s">
        <v>552</v>
      </c>
      <c r="G119" s="222" t="s">
        <v>233</v>
      </c>
      <c r="H119" s="223">
        <v>24.844000000000001</v>
      </c>
      <c r="I119" s="224"/>
      <c r="J119" s="225">
        <f>ROUND(I119*H119,2)</f>
        <v>0</v>
      </c>
      <c r="K119" s="221" t="s">
        <v>159</v>
      </c>
      <c r="L119" s="70"/>
      <c r="M119" s="226" t="s">
        <v>21</v>
      </c>
      <c r="N119" s="227" t="s">
        <v>44</v>
      </c>
      <c r="O119" s="45"/>
      <c r="P119" s="228">
        <f>O119*H119</f>
        <v>0</v>
      </c>
      <c r="Q119" s="228">
        <v>0</v>
      </c>
      <c r="R119" s="228">
        <f>Q119*H119</f>
        <v>0</v>
      </c>
      <c r="S119" s="228">
        <v>0</v>
      </c>
      <c r="T119" s="229">
        <f>S119*H119</f>
        <v>0</v>
      </c>
      <c r="AR119" s="22" t="s">
        <v>160</v>
      </c>
      <c r="AT119" s="22" t="s">
        <v>155</v>
      </c>
      <c r="AU119" s="22" t="s">
        <v>83</v>
      </c>
      <c r="AY119" s="22" t="s">
        <v>153</v>
      </c>
      <c r="BE119" s="230">
        <f>IF(N119="základní",J119,0)</f>
        <v>0</v>
      </c>
      <c r="BF119" s="230">
        <f>IF(N119="snížená",J119,0)</f>
        <v>0</v>
      </c>
      <c r="BG119" s="230">
        <f>IF(N119="zákl. přenesená",J119,0)</f>
        <v>0</v>
      </c>
      <c r="BH119" s="230">
        <f>IF(N119="sníž. přenesená",J119,0)</f>
        <v>0</v>
      </c>
      <c r="BI119" s="230">
        <f>IF(N119="nulová",J119,0)</f>
        <v>0</v>
      </c>
      <c r="BJ119" s="22" t="s">
        <v>81</v>
      </c>
      <c r="BK119" s="230">
        <f>ROUND(I119*H119,2)</f>
        <v>0</v>
      </c>
      <c r="BL119" s="22" t="s">
        <v>160</v>
      </c>
      <c r="BM119" s="22" t="s">
        <v>922</v>
      </c>
    </row>
    <row r="120" s="11" customFormat="1">
      <c r="B120" s="234"/>
      <c r="C120" s="235"/>
      <c r="D120" s="231" t="s">
        <v>181</v>
      </c>
      <c r="E120" s="236" t="s">
        <v>21</v>
      </c>
      <c r="F120" s="237" t="s">
        <v>923</v>
      </c>
      <c r="G120" s="235"/>
      <c r="H120" s="238">
        <v>24.844000000000001</v>
      </c>
      <c r="I120" s="239"/>
      <c r="J120" s="235"/>
      <c r="K120" s="235"/>
      <c r="L120" s="240"/>
      <c r="M120" s="241"/>
      <c r="N120" s="242"/>
      <c r="O120" s="242"/>
      <c r="P120" s="242"/>
      <c r="Q120" s="242"/>
      <c r="R120" s="242"/>
      <c r="S120" s="242"/>
      <c r="T120" s="243"/>
      <c r="AT120" s="244" t="s">
        <v>181</v>
      </c>
      <c r="AU120" s="244" t="s">
        <v>83</v>
      </c>
      <c r="AV120" s="11" t="s">
        <v>83</v>
      </c>
      <c r="AW120" s="11" t="s">
        <v>37</v>
      </c>
      <c r="AX120" s="11" t="s">
        <v>73</v>
      </c>
      <c r="AY120" s="244" t="s">
        <v>153</v>
      </c>
    </row>
    <row r="121" s="12" customFormat="1">
      <c r="B121" s="245"/>
      <c r="C121" s="246"/>
      <c r="D121" s="231" t="s">
        <v>181</v>
      </c>
      <c r="E121" s="247" t="s">
        <v>21</v>
      </c>
      <c r="F121" s="248" t="s">
        <v>183</v>
      </c>
      <c r="G121" s="246"/>
      <c r="H121" s="249">
        <v>24.844000000000001</v>
      </c>
      <c r="I121" s="250"/>
      <c r="J121" s="246"/>
      <c r="K121" s="246"/>
      <c r="L121" s="251"/>
      <c r="M121" s="252"/>
      <c r="N121" s="253"/>
      <c r="O121" s="253"/>
      <c r="P121" s="253"/>
      <c r="Q121" s="253"/>
      <c r="R121" s="253"/>
      <c r="S121" s="253"/>
      <c r="T121" s="254"/>
      <c r="AT121" s="255" t="s">
        <v>181</v>
      </c>
      <c r="AU121" s="255" t="s">
        <v>83</v>
      </c>
      <c r="AV121" s="12" t="s">
        <v>160</v>
      </c>
      <c r="AW121" s="12" t="s">
        <v>37</v>
      </c>
      <c r="AX121" s="12" t="s">
        <v>81</v>
      </c>
      <c r="AY121" s="255" t="s">
        <v>153</v>
      </c>
    </row>
    <row r="122" s="10" customFormat="1" ht="29.88" customHeight="1">
      <c r="B122" s="203"/>
      <c r="C122" s="204"/>
      <c r="D122" s="205" t="s">
        <v>72</v>
      </c>
      <c r="E122" s="217" t="s">
        <v>556</v>
      </c>
      <c r="F122" s="217" t="s">
        <v>557</v>
      </c>
      <c r="G122" s="204"/>
      <c r="H122" s="204"/>
      <c r="I122" s="207"/>
      <c r="J122" s="218">
        <f>BK122</f>
        <v>0</v>
      </c>
      <c r="K122" s="204"/>
      <c r="L122" s="209"/>
      <c r="M122" s="210"/>
      <c r="N122" s="211"/>
      <c r="O122" s="211"/>
      <c r="P122" s="212">
        <f>SUM(P123:P125)</f>
        <v>0</v>
      </c>
      <c r="Q122" s="211"/>
      <c r="R122" s="212">
        <f>SUM(R123:R125)</f>
        <v>0</v>
      </c>
      <c r="S122" s="211"/>
      <c r="T122" s="213">
        <f>SUM(T123:T125)</f>
        <v>0</v>
      </c>
      <c r="AR122" s="214" t="s">
        <v>81</v>
      </c>
      <c r="AT122" s="215" t="s">
        <v>72</v>
      </c>
      <c r="AU122" s="215" t="s">
        <v>81</v>
      </c>
      <c r="AY122" s="214" t="s">
        <v>153</v>
      </c>
      <c r="BK122" s="216">
        <f>SUM(BK123:BK125)</f>
        <v>0</v>
      </c>
    </row>
    <row r="123" s="1" customFormat="1" ht="25.5" customHeight="1">
      <c r="B123" s="44"/>
      <c r="C123" s="219" t="s">
        <v>10</v>
      </c>
      <c r="D123" s="219" t="s">
        <v>155</v>
      </c>
      <c r="E123" s="220" t="s">
        <v>559</v>
      </c>
      <c r="F123" s="221" t="s">
        <v>560</v>
      </c>
      <c r="G123" s="222" t="s">
        <v>233</v>
      </c>
      <c r="H123" s="223">
        <v>0</v>
      </c>
      <c r="I123" s="224"/>
      <c r="J123" s="225">
        <f>ROUND(I123*H123,2)</f>
        <v>0</v>
      </c>
      <c r="K123" s="221" t="s">
        <v>159</v>
      </c>
      <c r="L123" s="70"/>
      <c r="M123" s="226" t="s">
        <v>21</v>
      </c>
      <c r="N123" s="227" t="s">
        <v>44</v>
      </c>
      <c r="O123" s="45"/>
      <c r="P123" s="228">
        <f>O123*H123</f>
        <v>0</v>
      </c>
      <c r="Q123" s="228">
        <v>0</v>
      </c>
      <c r="R123" s="228">
        <f>Q123*H123</f>
        <v>0</v>
      </c>
      <c r="S123" s="228">
        <v>0</v>
      </c>
      <c r="T123" s="229">
        <f>S123*H123</f>
        <v>0</v>
      </c>
      <c r="AR123" s="22" t="s">
        <v>160</v>
      </c>
      <c r="AT123" s="22" t="s">
        <v>155</v>
      </c>
      <c r="AU123" s="22" t="s">
        <v>83</v>
      </c>
      <c r="AY123" s="22" t="s">
        <v>153</v>
      </c>
      <c r="BE123" s="230">
        <f>IF(N123="základní",J123,0)</f>
        <v>0</v>
      </c>
      <c r="BF123" s="230">
        <f>IF(N123="snížená",J123,0)</f>
        <v>0</v>
      </c>
      <c r="BG123" s="230">
        <f>IF(N123="zákl. přenesená",J123,0)</f>
        <v>0</v>
      </c>
      <c r="BH123" s="230">
        <f>IF(N123="sníž. přenesená",J123,0)</f>
        <v>0</v>
      </c>
      <c r="BI123" s="230">
        <f>IF(N123="nulová",J123,0)</f>
        <v>0</v>
      </c>
      <c r="BJ123" s="22" t="s">
        <v>81</v>
      </c>
      <c r="BK123" s="230">
        <f>ROUND(I123*H123,2)</f>
        <v>0</v>
      </c>
      <c r="BL123" s="22" t="s">
        <v>160</v>
      </c>
      <c r="BM123" s="22" t="s">
        <v>924</v>
      </c>
    </row>
    <row r="124" s="1" customFormat="1" ht="38.25" customHeight="1">
      <c r="B124" s="44"/>
      <c r="C124" s="219" t="s">
        <v>238</v>
      </c>
      <c r="D124" s="219" t="s">
        <v>155</v>
      </c>
      <c r="E124" s="220" t="s">
        <v>563</v>
      </c>
      <c r="F124" s="221" t="s">
        <v>564</v>
      </c>
      <c r="G124" s="222" t="s">
        <v>233</v>
      </c>
      <c r="H124" s="223">
        <v>0</v>
      </c>
      <c r="I124" s="224"/>
      <c r="J124" s="225">
        <f>ROUND(I124*H124,2)</f>
        <v>0</v>
      </c>
      <c r="K124" s="221" t="s">
        <v>159</v>
      </c>
      <c r="L124" s="70"/>
      <c r="M124" s="226" t="s">
        <v>21</v>
      </c>
      <c r="N124" s="227" t="s">
        <v>44</v>
      </c>
      <c r="O124" s="45"/>
      <c r="P124" s="228">
        <f>O124*H124</f>
        <v>0</v>
      </c>
      <c r="Q124" s="228">
        <v>0</v>
      </c>
      <c r="R124" s="228">
        <f>Q124*H124</f>
        <v>0</v>
      </c>
      <c r="S124" s="228">
        <v>0</v>
      </c>
      <c r="T124" s="229">
        <f>S124*H124</f>
        <v>0</v>
      </c>
      <c r="AR124" s="22" t="s">
        <v>160</v>
      </c>
      <c r="AT124" s="22" t="s">
        <v>155</v>
      </c>
      <c r="AU124" s="22" t="s">
        <v>83</v>
      </c>
      <c r="AY124" s="22" t="s">
        <v>153</v>
      </c>
      <c r="BE124" s="230">
        <f>IF(N124="základní",J124,0)</f>
        <v>0</v>
      </c>
      <c r="BF124" s="230">
        <f>IF(N124="snížená",J124,0)</f>
        <v>0</v>
      </c>
      <c r="BG124" s="230">
        <f>IF(N124="zákl. přenesená",J124,0)</f>
        <v>0</v>
      </c>
      <c r="BH124" s="230">
        <f>IF(N124="sníž. přenesená",J124,0)</f>
        <v>0</v>
      </c>
      <c r="BI124" s="230">
        <f>IF(N124="nulová",J124,0)</f>
        <v>0</v>
      </c>
      <c r="BJ124" s="22" t="s">
        <v>81</v>
      </c>
      <c r="BK124" s="230">
        <f>ROUND(I124*H124,2)</f>
        <v>0</v>
      </c>
      <c r="BL124" s="22" t="s">
        <v>160</v>
      </c>
      <c r="BM124" s="22" t="s">
        <v>925</v>
      </c>
    </row>
    <row r="125" s="11" customFormat="1">
      <c r="B125" s="234"/>
      <c r="C125" s="235"/>
      <c r="D125" s="231" t="s">
        <v>181</v>
      </c>
      <c r="E125" s="235"/>
      <c r="F125" s="237" t="s">
        <v>926</v>
      </c>
      <c r="G125" s="235"/>
      <c r="H125" s="238">
        <v>0</v>
      </c>
      <c r="I125" s="239"/>
      <c r="J125" s="235"/>
      <c r="K125" s="235"/>
      <c r="L125" s="240"/>
      <c r="M125" s="266"/>
      <c r="N125" s="267"/>
      <c r="O125" s="267"/>
      <c r="P125" s="267"/>
      <c r="Q125" s="267"/>
      <c r="R125" s="267"/>
      <c r="S125" s="267"/>
      <c r="T125" s="268"/>
      <c r="AT125" s="244" t="s">
        <v>181</v>
      </c>
      <c r="AU125" s="244" t="s">
        <v>83</v>
      </c>
      <c r="AV125" s="11" t="s">
        <v>83</v>
      </c>
      <c r="AW125" s="11" t="s">
        <v>6</v>
      </c>
      <c r="AX125" s="11" t="s">
        <v>81</v>
      </c>
      <c r="AY125" s="244" t="s">
        <v>153</v>
      </c>
    </row>
    <row r="126" s="1" customFormat="1" ht="6.96" customHeight="1">
      <c r="B126" s="65"/>
      <c r="C126" s="66"/>
      <c r="D126" s="66"/>
      <c r="E126" s="66"/>
      <c r="F126" s="66"/>
      <c r="G126" s="66"/>
      <c r="H126" s="66"/>
      <c r="I126" s="164"/>
      <c r="J126" s="66"/>
      <c r="K126" s="66"/>
      <c r="L126" s="70"/>
    </row>
  </sheetData>
  <sheetProtection sheet="1" autoFilter="0" formatColumns="0" formatRows="0" objects="1" scenarios="1" spinCount="100000" saltValue="lHj8Y3WMPkjxClvSauttktsBt28v03K6D8yDbK1du62DQV73KrqwfLOuEHbyLygO8diQP/GK2dXnBxi0GhjJFA==" hashValue="+Yq0sa6tkDix3PEwnUmChtqh5g1okqujoKP41CRlh5g5jsKeWjg0Rvju72j7DY3oiVKiquXbWc7sXXj4VAUkXQ==" algorithmName="SHA-512" password="CC35"/>
  <autoFilter ref="C80:K125"/>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101</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927</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ROUND(J82,2)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ROUND(SUM(BE82:BE184), 2)</f>
        <v>0</v>
      </c>
      <c r="G30" s="45"/>
      <c r="H30" s="45"/>
      <c r="I30" s="156">
        <v>0.20999999999999999</v>
      </c>
      <c r="J30" s="155">
        <f>ROUND(ROUND((SUM(BE82:BE184)), 2)*I30, 2)</f>
        <v>0</v>
      </c>
      <c r="K30" s="49"/>
    </row>
    <row r="31" s="1" customFormat="1" ht="14.4" customHeight="1">
      <c r="B31" s="44"/>
      <c r="C31" s="45"/>
      <c r="D31" s="45"/>
      <c r="E31" s="53" t="s">
        <v>45</v>
      </c>
      <c r="F31" s="155">
        <f>ROUND(SUM(BF82:BF184), 2)</f>
        <v>0</v>
      </c>
      <c r="G31" s="45"/>
      <c r="H31" s="45"/>
      <c r="I31" s="156">
        <v>0.14999999999999999</v>
      </c>
      <c r="J31" s="155">
        <f>ROUND(ROUND((SUM(BF82:BF184)), 2)*I31, 2)</f>
        <v>0</v>
      </c>
      <c r="K31" s="49"/>
    </row>
    <row r="32" hidden="1" s="1" customFormat="1" ht="14.4" customHeight="1">
      <c r="B32" s="44"/>
      <c r="C32" s="45"/>
      <c r="D32" s="45"/>
      <c r="E32" s="53" t="s">
        <v>46</v>
      </c>
      <c r="F32" s="155">
        <f>ROUND(SUM(BG82:BG184), 2)</f>
        <v>0</v>
      </c>
      <c r="G32" s="45"/>
      <c r="H32" s="45"/>
      <c r="I32" s="156">
        <v>0.20999999999999999</v>
      </c>
      <c r="J32" s="155">
        <v>0</v>
      </c>
      <c r="K32" s="49"/>
    </row>
    <row r="33" hidden="1" s="1" customFormat="1" ht="14.4" customHeight="1">
      <c r="B33" s="44"/>
      <c r="C33" s="45"/>
      <c r="D33" s="45"/>
      <c r="E33" s="53" t="s">
        <v>47</v>
      </c>
      <c r="F33" s="155">
        <f>ROUND(SUM(BH82:BH184), 2)</f>
        <v>0</v>
      </c>
      <c r="G33" s="45"/>
      <c r="H33" s="45"/>
      <c r="I33" s="156">
        <v>0.14999999999999999</v>
      </c>
      <c r="J33" s="155">
        <v>0</v>
      </c>
      <c r="K33" s="49"/>
    </row>
    <row r="34" hidden="1" s="1" customFormat="1" ht="14.4" customHeight="1">
      <c r="B34" s="44"/>
      <c r="C34" s="45"/>
      <c r="D34" s="45"/>
      <c r="E34" s="53" t="s">
        <v>48</v>
      </c>
      <c r="F34" s="155">
        <f>ROUND(SUM(BI82:BI184),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SO105_část SO105C - SO105C_REKONSTRUKCE SILNICE II/335, UHL. JANOVICE - PRŮTAH</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J82</f>
        <v>0</v>
      </c>
      <c r="K56" s="49"/>
      <c r="AU56" s="22" t="s">
        <v>126</v>
      </c>
    </row>
    <row r="57" s="7" customFormat="1" ht="24.96" customHeight="1">
      <c r="B57" s="175"/>
      <c r="C57" s="176"/>
      <c r="D57" s="177" t="s">
        <v>127</v>
      </c>
      <c r="E57" s="178"/>
      <c r="F57" s="178"/>
      <c r="G57" s="178"/>
      <c r="H57" s="178"/>
      <c r="I57" s="179"/>
      <c r="J57" s="180">
        <f>J83</f>
        <v>0</v>
      </c>
      <c r="K57" s="181"/>
    </row>
    <row r="58" s="8" customFormat="1" ht="19.92" customHeight="1">
      <c r="B58" s="182"/>
      <c r="C58" s="183"/>
      <c r="D58" s="184" t="s">
        <v>128</v>
      </c>
      <c r="E58" s="185"/>
      <c r="F58" s="185"/>
      <c r="G58" s="185"/>
      <c r="H58" s="185"/>
      <c r="I58" s="186"/>
      <c r="J58" s="187">
        <f>J84</f>
        <v>0</v>
      </c>
      <c r="K58" s="188"/>
    </row>
    <row r="59" s="8" customFormat="1" ht="19.92" customHeight="1">
      <c r="B59" s="182"/>
      <c r="C59" s="183"/>
      <c r="D59" s="184" t="s">
        <v>132</v>
      </c>
      <c r="E59" s="185"/>
      <c r="F59" s="185"/>
      <c r="G59" s="185"/>
      <c r="H59" s="185"/>
      <c r="I59" s="186"/>
      <c r="J59" s="187">
        <f>J133</f>
        <v>0</v>
      </c>
      <c r="K59" s="188"/>
    </row>
    <row r="60" s="8" customFormat="1" ht="19.92" customHeight="1">
      <c r="B60" s="182"/>
      <c r="C60" s="183"/>
      <c r="D60" s="184" t="s">
        <v>134</v>
      </c>
      <c r="E60" s="185"/>
      <c r="F60" s="185"/>
      <c r="G60" s="185"/>
      <c r="H60" s="185"/>
      <c r="I60" s="186"/>
      <c r="J60" s="187">
        <f>J154</f>
        <v>0</v>
      </c>
      <c r="K60" s="188"/>
    </row>
    <row r="61" s="8" customFormat="1" ht="19.92" customHeight="1">
      <c r="B61" s="182"/>
      <c r="C61" s="183"/>
      <c r="D61" s="184" t="s">
        <v>135</v>
      </c>
      <c r="E61" s="185"/>
      <c r="F61" s="185"/>
      <c r="G61" s="185"/>
      <c r="H61" s="185"/>
      <c r="I61" s="186"/>
      <c r="J61" s="187">
        <f>J171</f>
        <v>0</v>
      </c>
      <c r="K61" s="188"/>
    </row>
    <row r="62" s="8" customFormat="1" ht="19.92" customHeight="1">
      <c r="B62" s="182"/>
      <c r="C62" s="183"/>
      <c r="D62" s="184" t="s">
        <v>136</v>
      </c>
      <c r="E62" s="185"/>
      <c r="F62" s="185"/>
      <c r="G62" s="185"/>
      <c r="H62" s="185"/>
      <c r="I62" s="186"/>
      <c r="J62" s="187">
        <f>J181</f>
        <v>0</v>
      </c>
      <c r="K62" s="188"/>
    </row>
    <row r="63" s="1" customFormat="1" ht="21.84" customHeight="1">
      <c r="B63" s="44"/>
      <c r="C63" s="45"/>
      <c r="D63" s="45"/>
      <c r="E63" s="45"/>
      <c r="F63" s="45"/>
      <c r="G63" s="45"/>
      <c r="H63" s="45"/>
      <c r="I63" s="142"/>
      <c r="J63" s="45"/>
      <c r="K63" s="49"/>
    </row>
    <row r="64" s="1" customFormat="1" ht="6.96" customHeight="1">
      <c r="B64" s="65"/>
      <c r="C64" s="66"/>
      <c r="D64" s="66"/>
      <c r="E64" s="66"/>
      <c r="F64" s="66"/>
      <c r="G64" s="66"/>
      <c r="H64" s="66"/>
      <c r="I64" s="164"/>
      <c r="J64" s="66"/>
      <c r="K64" s="67"/>
    </row>
    <row r="68" s="1" customFormat="1" ht="6.96" customHeight="1">
      <c r="B68" s="68"/>
      <c r="C68" s="69"/>
      <c r="D68" s="69"/>
      <c r="E68" s="69"/>
      <c r="F68" s="69"/>
      <c r="G68" s="69"/>
      <c r="H68" s="69"/>
      <c r="I68" s="167"/>
      <c r="J68" s="69"/>
      <c r="K68" s="69"/>
      <c r="L68" s="70"/>
    </row>
    <row r="69" s="1" customFormat="1" ht="36.96" customHeight="1">
      <c r="B69" s="44"/>
      <c r="C69" s="71" t="s">
        <v>137</v>
      </c>
      <c r="D69" s="72"/>
      <c r="E69" s="72"/>
      <c r="F69" s="72"/>
      <c r="G69" s="72"/>
      <c r="H69" s="72"/>
      <c r="I69" s="189"/>
      <c r="J69" s="72"/>
      <c r="K69" s="72"/>
      <c r="L69" s="70"/>
    </row>
    <row r="70" s="1" customFormat="1" ht="6.96" customHeight="1">
      <c r="B70" s="44"/>
      <c r="C70" s="72"/>
      <c r="D70" s="72"/>
      <c r="E70" s="72"/>
      <c r="F70" s="72"/>
      <c r="G70" s="72"/>
      <c r="H70" s="72"/>
      <c r="I70" s="189"/>
      <c r="J70" s="72"/>
      <c r="K70" s="72"/>
      <c r="L70" s="70"/>
    </row>
    <row r="71" s="1" customFormat="1" ht="14.4" customHeight="1">
      <c r="B71" s="44"/>
      <c r="C71" s="74" t="s">
        <v>18</v>
      </c>
      <c r="D71" s="72"/>
      <c r="E71" s="72"/>
      <c r="F71" s="72"/>
      <c r="G71" s="72"/>
      <c r="H71" s="72"/>
      <c r="I71" s="189"/>
      <c r="J71" s="72"/>
      <c r="K71" s="72"/>
      <c r="L71" s="70"/>
    </row>
    <row r="72" s="1" customFormat="1" ht="16.5" customHeight="1">
      <c r="B72" s="44"/>
      <c r="C72" s="72"/>
      <c r="D72" s="72"/>
      <c r="E72" s="190" t="str">
        <f>E7</f>
        <v>II/335 Uhlířské Janovice - Staňkovice, rekonstrukce vozovky a odstranění bodové závady</v>
      </c>
      <c r="F72" s="74"/>
      <c r="G72" s="74"/>
      <c r="H72" s="74"/>
      <c r="I72" s="189"/>
      <c r="J72" s="72"/>
      <c r="K72" s="72"/>
      <c r="L72" s="70"/>
    </row>
    <row r="73" s="1" customFormat="1" ht="14.4" customHeight="1">
      <c r="B73" s="44"/>
      <c r="C73" s="74" t="s">
        <v>120</v>
      </c>
      <c r="D73" s="72"/>
      <c r="E73" s="72"/>
      <c r="F73" s="72"/>
      <c r="G73" s="72"/>
      <c r="H73" s="72"/>
      <c r="I73" s="189"/>
      <c r="J73" s="72"/>
      <c r="K73" s="72"/>
      <c r="L73" s="70"/>
    </row>
    <row r="74" s="1" customFormat="1" ht="17.25" customHeight="1">
      <c r="B74" s="44"/>
      <c r="C74" s="72"/>
      <c r="D74" s="72"/>
      <c r="E74" s="80" t="str">
        <f>E9</f>
        <v>SO105_část SO105C - SO105C_REKONSTRUKCE SILNICE II/335, UHL. JANOVICE - PRŮTAH</v>
      </c>
      <c r="F74" s="72"/>
      <c r="G74" s="72"/>
      <c r="H74" s="72"/>
      <c r="I74" s="189"/>
      <c r="J74" s="72"/>
      <c r="K74" s="72"/>
      <c r="L74" s="70"/>
    </row>
    <row r="75" s="1" customFormat="1" ht="6.96" customHeight="1">
      <c r="B75" s="44"/>
      <c r="C75" s="72"/>
      <c r="D75" s="72"/>
      <c r="E75" s="72"/>
      <c r="F75" s="72"/>
      <c r="G75" s="72"/>
      <c r="H75" s="72"/>
      <c r="I75" s="189"/>
      <c r="J75" s="72"/>
      <c r="K75" s="72"/>
      <c r="L75" s="70"/>
    </row>
    <row r="76" s="1" customFormat="1" ht="18" customHeight="1">
      <c r="B76" s="44"/>
      <c r="C76" s="74" t="s">
        <v>23</v>
      </c>
      <c r="D76" s="72"/>
      <c r="E76" s="72"/>
      <c r="F76" s="191" t="str">
        <f>F12</f>
        <v>Katastrální obec Uhlířské janovice</v>
      </c>
      <c r="G76" s="72"/>
      <c r="H76" s="72"/>
      <c r="I76" s="192" t="s">
        <v>25</v>
      </c>
      <c r="J76" s="83" t="str">
        <f>IF(J12="","",J12)</f>
        <v>3. 11. 2017</v>
      </c>
      <c r="K76" s="72"/>
      <c r="L76" s="70"/>
    </row>
    <row r="77" s="1" customFormat="1" ht="6.96" customHeight="1">
      <c r="B77" s="44"/>
      <c r="C77" s="72"/>
      <c r="D77" s="72"/>
      <c r="E77" s="72"/>
      <c r="F77" s="72"/>
      <c r="G77" s="72"/>
      <c r="H77" s="72"/>
      <c r="I77" s="189"/>
      <c r="J77" s="72"/>
      <c r="K77" s="72"/>
      <c r="L77" s="70"/>
    </row>
    <row r="78" s="1" customFormat="1">
      <c r="B78" s="44"/>
      <c r="C78" s="74" t="s">
        <v>27</v>
      </c>
      <c r="D78" s="72"/>
      <c r="E78" s="72"/>
      <c r="F78" s="191" t="str">
        <f>E15</f>
        <v>Středočeský kraj</v>
      </c>
      <c r="G78" s="72"/>
      <c r="H78" s="72"/>
      <c r="I78" s="192" t="s">
        <v>33</v>
      </c>
      <c r="J78" s="191" t="str">
        <f>E21</f>
        <v>Pontex, spol. s r.o.</v>
      </c>
      <c r="K78" s="72"/>
      <c r="L78" s="70"/>
    </row>
    <row r="79" s="1" customFormat="1" ht="14.4" customHeight="1">
      <c r="B79" s="44"/>
      <c r="C79" s="74" t="s">
        <v>31</v>
      </c>
      <c r="D79" s="72"/>
      <c r="E79" s="72"/>
      <c r="F79" s="191" t="str">
        <f>IF(E18="","",E18)</f>
        <v/>
      </c>
      <c r="G79" s="72"/>
      <c r="H79" s="72"/>
      <c r="I79" s="189"/>
      <c r="J79" s="72"/>
      <c r="K79" s="72"/>
      <c r="L79" s="70"/>
    </row>
    <row r="80" s="1" customFormat="1" ht="10.32" customHeight="1">
      <c r="B80" s="44"/>
      <c r="C80" s="72"/>
      <c r="D80" s="72"/>
      <c r="E80" s="72"/>
      <c r="F80" s="72"/>
      <c r="G80" s="72"/>
      <c r="H80" s="72"/>
      <c r="I80" s="189"/>
      <c r="J80" s="72"/>
      <c r="K80" s="72"/>
      <c r="L80" s="70"/>
    </row>
    <row r="81" s="9" customFormat="1" ht="29.28" customHeight="1">
      <c r="B81" s="193"/>
      <c r="C81" s="194" t="s">
        <v>138</v>
      </c>
      <c r="D81" s="195" t="s">
        <v>58</v>
      </c>
      <c r="E81" s="195" t="s">
        <v>54</v>
      </c>
      <c r="F81" s="195" t="s">
        <v>139</v>
      </c>
      <c r="G81" s="195" t="s">
        <v>140</v>
      </c>
      <c r="H81" s="195" t="s">
        <v>141</v>
      </c>
      <c r="I81" s="196" t="s">
        <v>142</v>
      </c>
      <c r="J81" s="195" t="s">
        <v>124</v>
      </c>
      <c r="K81" s="197" t="s">
        <v>143</v>
      </c>
      <c r="L81" s="198"/>
      <c r="M81" s="100" t="s">
        <v>144</v>
      </c>
      <c r="N81" s="101" t="s">
        <v>43</v>
      </c>
      <c r="O81" s="101" t="s">
        <v>145</v>
      </c>
      <c r="P81" s="101" t="s">
        <v>146</v>
      </c>
      <c r="Q81" s="101" t="s">
        <v>147</v>
      </c>
      <c r="R81" s="101" t="s">
        <v>148</v>
      </c>
      <c r="S81" s="101" t="s">
        <v>149</v>
      </c>
      <c r="T81" s="102" t="s">
        <v>150</v>
      </c>
    </row>
    <row r="82" s="1" customFormat="1" ht="29.28" customHeight="1">
      <c r="B82" s="44"/>
      <c r="C82" s="106" t="s">
        <v>125</v>
      </c>
      <c r="D82" s="72"/>
      <c r="E82" s="72"/>
      <c r="F82" s="72"/>
      <c r="G82" s="72"/>
      <c r="H82" s="72"/>
      <c r="I82" s="189"/>
      <c r="J82" s="199">
        <f>BK82</f>
        <v>0</v>
      </c>
      <c r="K82" s="72"/>
      <c r="L82" s="70"/>
      <c r="M82" s="103"/>
      <c r="N82" s="104"/>
      <c r="O82" s="104"/>
      <c r="P82" s="200">
        <f>P83</f>
        <v>0</v>
      </c>
      <c r="Q82" s="104"/>
      <c r="R82" s="200">
        <f>R83</f>
        <v>7.4595747999999995</v>
      </c>
      <c r="S82" s="104"/>
      <c r="T82" s="201">
        <f>T83</f>
        <v>75.317040000000006</v>
      </c>
      <c r="AT82" s="22" t="s">
        <v>72</v>
      </c>
      <c r="AU82" s="22" t="s">
        <v>126</v>
      </c>
      <c r="BK82" s="202">
        <f>BK83</f>
        <v>0</v>
      </c>
    </row>
    <row r="83" s="10" customFormat="1" ht="37.44" customHeight="1">
      <c r="B83" s="203"/>
      <c r="C83" s="204"/>
      <c r="D83" s="205" t="s">
        <v>72</v>
      </c>
      <c r="E83" s="206" t="s">
        <v>151</v>
      </c>
      <c r="F83" s="206" t="s">
        <v>152</v>
      </c>
      <c r="G83" s="204"/>
      <c r="H83" s="204"/>
      <c r="I83" s="207"/>
      <c r="J83" s="208">
        <f>BK83</f>
        <v>0</v>
      </c>
      <c r="K83" s="204"/>
      <c r="L83" s="209"/>
      <c r="M83" s="210"/>
      <c r="N83" s="211"/>
      <c r="O83" s="211"/>
      <c r="P83" s="212">
        <f>P84+P133+P154+P171+P181</f>
        <v>0</v>
      </c>
      <c r="Q83" s="211"/>
      <c r="R83" s="212">
        <f>R84+R133+R154+R171+R181</f>
        <v>7.4595747999999995</v>
      </c>
      <c r="S83" s="211"/>
      <c r="T83" s="213">
        <f>T84+T133+T154+T171+T181</f>
        <v>75.317040000000006</v>
      </c>
      <c r="AR83" s="214" t="s">
        <v>81</v>
      </c>
      <c r="AT83" s="215" t="s">
        <v>72</v>
      </c>
      <c r="AU83" s="215" t="s">
        <v>73</v>
      </c>
      <c r="AY83" s="214" t="s">
        <v>153</v>
      </c>
      <c r="BK83" s="216">
        <f>BK84+BK133+BK154+BK171+BK181</f>
        <v>0</v>
      </c>
    </row>
    <row r="84" s="10" customFormat="1" ht="19.92" customHeight="1">
      <c r="B84" s="203"/>
      <c r="C84" s="204"/>
      <c r="D84" s="205" t="s">
        <v>72</v>
      </c>
      <c r="E84" s="217" t="s">
        <v>81</v>
      </c>
      <c r="F84" s="217" t="s">
        <v>154</v>
      </c>
      <c r="G84" s="204"/>
      <c r="H84" s="204"/>
      <c r="I84" s="207"/>
      <c r="J84" s="218">
        <f>BK84</f>
        <v>0</v>
      </c>
      <c r="K84" s="204"/>
      <c r="L84" s="209"/>
      <c r="M84" s="210"/>
      <c r="N84" s="211"/>
      <c r="O84" s="211"/>
      <c r="P84" s="212">
        <f>SUM(P85:P132)</f>
        <v>0</v>
      </c>
      <c r="Q84" s="211"/>
      <c r="R84" s="212">
        <f>SUM(R85:R132)</f>
        <v>1.7356285999999999</v>
      </c>
      <c r="S84" s="211"/>
      <c r="T84" s="213">
        <f>SUM(T85:T132)</f>
        <v>75.317040000000006</v>
      </c>
      <c r="AR84" s="214" t="s">
        <v>81</v>
      </c>
      <c r="AT84" s="215" t="s">
        <v>72</v>
      </c>
      <c r="AU84" s="215" t="s">
        <v>81</v>
      </c>
      <c r="AY84" s="214" t="s">
        <v>153</v>
      </c>
      <c r="BK84" s="216">
        <f>SUM(BK85:BK132)</f>
        <v>0</v>
      </c>
    </row>
    <row r="85" s="1" customFormat="1" ht="38.25" customHeight="1">
      <c r="B85" s="44"/>
      <c r="C85" s="219" t="s">
        <v>81</v>
      </c>
      <c r="D85" s="219" t="s">
        <v>155</v>
      </c>
      <c r="E85" s="220" t="s">
        <v>568</v>
      </c>
      <c r="F85" s="221" t="s">
        <v>569</v>
      </c>
      <c r="G85" s="222" t="s">
        <v>158</v>
      </c>
      <c r="H85" s="223">
        <v>5.2999999999999998</v>
      </c>
      <c r="I85" s="224"/>
      <c r="J85" s="225">
        <f>ROUND(I85*H85,2)</f>
        <v>0</v>
      </c>
      <c r="K85" s="221" t="s">
        <v>159</v>
      </c>
      <c r="L85" s="70"/>
      <c r="M85" s="226" t="s">
        <v>21</v>
      </c>
      <c r="N85" s="227" t="s">
        <v>44</v>
      </c>
      <c r="O85" s="45"/>
      <c r="P85" s="228">
        <f>O85*H85</f>
        <v>0</v>
      </c>
      <c r="Q85" s="228">
        <v>0</v>
      </c>
      <c r="R85" s="228">
        <f>Q85*H85</f>
        <v>0</v>
      </c>
      <c r="S85" s="228">
        <v>0.28999999999999998</v>
      </c>
      <c r="T85" s="229">
        <f>S85*H85</f>
        <v>1.5369999999999999</v>
      </c>
      <c r="AR85" s="22" t="s">
        <v>160</v>
      </c>
      <c r="AT85" s="22" t="s">
        <v>155</v>
      </c>
      <c r="AU85" s="22" t="s">
        <v>83</v>
      </c>
      <c r="AY85" s="22" t="s">
        <v>153</v>
      </c>
      <c r="BE85" s="230">
        <f>IF(N85="základní",J85,0)</f>
        <v>0</v>
      </c>
      <c r="BF85" s="230">
        <f>IF(N85="snížená",J85,0)</f>
        <v>0</v>
      </c>
      <c r="BG85" s="230">
        <f>IF(N85="zákl. přenesená",J85,0)</f>
        <v>0</v>
      </c>
      <c r="BH85" s="230">
        <f>IF(N85="sníž. přenesená",J85,0)</f>
        <v>0</v>
      </c>
      <c r="BI85" s="230">
        <f>IF(N85="nulová",J85,0)</f>
        <v>0</v>
      </c>
      <c r="BJ85" s="22" t="s">
        <v>81</v>
      </c>
      <c r="BK85" s="230">
        <f>ROUND(I85*H85,2)</f>
        <v>0</v>
      </c>
      <c r="BL85" s="22" t="s">
        <v>160</v>
      </c>
      <c r="BM85" s="22" t="s">
        <v>928</v>
      </c>
    </row>
    <row r="86" s="1" customFormat="1">
      <c r="B86" s="44"/>
      <c r="C86" s="72"/>
      <c r="D86" s="231" t="s">
        <v>162</v>
      </c>
      <c r="E86" s="72"/>
      <c r="F86" s="232" t="s">
        <v>929</v>
      </c>
      <c r="G86" s="72"/>
      <c r="H86" s="72"/>
      <c r="I86" s="189"/>
      <c r="J86" s="72"/>
      <c r="K86" s="72"/>
      <c r="L86" s="70"/>
      <c r="M86" s="233"/>
      <c r="N86" s="45"/>
      <c r="O86" s="45"/>
      <c r="P86" s="45"/>
      <c r="Q86" s="45"/>
      <c r="R86" s="45"/>
      <c r="S86" s="45"/>
      <c r="T86" s="93"/>
      <c r="AT86" s="22" t="s">
        <v>162</v>
      </c>
      <c r="AU86" s="22" t="s">
        <v>83</v>
      </c>
    </row>
    <row r="87" s="11" customFormat="1">
      <c r="B87" s="234"/>
      <c r="C87" s="235"/>
      <c r="D87" s="231" t="s">
        <v>181</v>
      </c>
      <c r="E87" s="236" t="s">
        <v>21</v>
      </c>
      <c r="F87" s="237" t="s">
        <v>930</v>
      </c>
      <c r="G87" s="235"/>
      <c r="H87" s="238">
        <v>5.2999999999999998</v>
      </c>
      <c r="I87" s="239"/>
      <c r="J87" s="235"/>
      <c r="K87" s="235"/>
      <c r="L87" s="240"/>
      <c r="M87" s="241"/>
      <c r="N87" s="242"/>
      <c r="O87" s="242"/>
      <c r="P87" s="242"/>
      <c r="Q87" s="242"/>
      <c r="R87" s="242"/>
      <c r="S87" s="242"/>
      <c r="T87" s="243"/>
      <c r="AT87" s="244" t="s">
        <v>181</v>
      </c>
      <c r="AU87" s="244" t="s">
        <v>83</v>
      </c>
      <c r="AV87" s="11" t="s">
        <v>83</v>
      </c>
      <c r="AW87" s="11" t="s">
        <v>37</v>
      </c>
      <c r="AX87" s="11" t="s">
        <v>73</v>
      </c>
      <c r="AY87" s="244" t="s">
        <v>153</v>
      </c>
    </row>
    <row r="88" s="12" customFormat="1">
      <c r="B88" s="245"/>
      <c r="C88" s="246"/>
      <c r="D88" s="231" t="s">
        <v>181</v>
      </c>
      <c r="E88" s="247" t="s">
        <v>21</v>
      </c>
      <c r="F88" s="248" t="s">
        <v>183</v>
      </c>
      <c r="G88" s="246"/>
      <c r="H88" s="249">
        <v>5.2999999999999998</v>
      </c>
      <c r="I88" s="250"/>
      <c r="J88" s="246"/>
      <c r="K88" s="246"/>
      <c r="L88" s="251"/>
      <c r="M88" s="252"/>
      <c r="N88" s="253"/>
      <c r="O88" s="253"/>
      <c r="P88" s="253"/>
      <c r="Q88" s="253"/>
      <c r="R88" s="253"/>
      <c r="S88" s="253"/>
      <c r="T88" s="254"/>
      <c r="AT88" s="255" t="s">
        <v>181</v>
      </c>
      <c r="AU88" s="255" t="s">
        <v>83</v>
      </c>
      <c r="AV88" s="12" t="s">
        <v>160</v>
      </c>
      <c r="AW88" s="12" t="s">
        <v>37</v>
      </c>
      <c r="AX88" s="12" t="s">
        <v>81</v>
      </c>
      <c r="AY88" s="255" t="s">
        <v>153</v>
      </c>
    </row>
    <row r="89" s="1" customFormat="1" ht="38.25" customHeight="1">
      <c r="B89" s="44"/>
      <c r="C89" s="219" t="s">
        <v>83</v>
      </c>
      <c r="D89" s="219" t="s">
        <v>155</v>
      </c>
      <c r="E89" s="220" t="s">
        <v>931</v>
      </c>
      <c r="F89" s="221" t="s">
        <v>932</v>
      </c>
      <c r="G89" s="222" t="s">
        <v>158</v>
      </c>
      <c r="H89" s="223">
        <v>73.340000000000003</v>
      </c>
      <c r="I89" s="224"/>
      <c r="J89" s="225">
        <f>ROUND(I89*H89,2)</f>
        <v>0</v>
      </c>
      <c r="K89" s="221" t="s">
        <v>159</v>
      </c>
      <c r="L89" s="70"/>
      <c r="M89" s="226" t="s">
        <v>21</v>
      </c>
      <c r="N89" s="227" t="s">
        <v>44</v>
      </c>
      <c r="O89" s="45"/>
      <c r="P89" s="228">
        <f>O89*H89</f>
        <v>0</v>
      </c>
      <c r="Q89" s="228">
        <v>0</v>
      </c>
      <c r="R89" s="228">
        <f>Q89*H89</f>
        <v>0</v>
      </c>
      <c r="S89" s="228">
        <v>0.75</v>
      </c>
      <c r="T89" s="229">
        <f>S89*H89</f>
        <v>55.005000000000003</v>
      </c>
      <c r="AR89" s="22" t="s">
        <v>160</v>
      </c>
      <c r="AT89" s="22" t="s">
        <v>155</v>
      </c>
      <c r="AU89" s="22" t="s">
        <v>83</v>
      </c>
      <c r="AY89" s="22" t="s">
        <v>153</v>
      </c>
      <c r="BE89" s="230">
        <f>IF(N89="základní",J89,0)</f>
        <v>0</v>
      </c>
      <c r="BF89" s="230">
        <f>IF(N89="snížená",J89,0)</f>
        <v>0</v>
      </c>
      <c r="BG89" s="230">
        <f>IF(N89="zákl. přenesená",J89,0)</f>
        <v>0</v>
      </c>
      <c r="BH89" s="230">
        <f>IF(N89="sníž. přenesená",J89,0)</f>
        <v>0</v>
      </c>
      <c r="BI89" s="230">
        <f>IF(N89="nulová",J89,0)</f>
        <v>0</v>
      </c>
      <c r="BJ89" s="22" t="s">
        <v>81</v>
      </c>
      <c r="BK89" s="230">
        <f>ROUND(I89*H89,2)</f>
        <v>0</v>
      </c>
      <c r="BL89" s="22" t="s">
        <v>160</v>
      </c>
      <c r="BM89" s="22" t="s">
        <v>933</v>
      </c>
    </row>
    <row r="90" s="1" customFormat="1">
      <c r="B90" s="44"/>
      <c r="C90" s="72"/>
      <c r="D90" s="231" t="s">
        <v>162</v>
      </c>
      <c r="E90" s="72"/>
      <c r="F90" s="232" t="s">
        <v>934</v>
      </c>
      <c r="G90" s="72"/>
      <c r="H90" s="72"/>
      <c r="I90" s="189"/>
      <c r="J90" s="72"/>
      <c r="K90" s="72"/>
      <c r="L90" s="70"/>
      <c r="M90" s="233"/>
      <c r="N90" s="45"/>
      <c r="O90" s="45"/>
      <c r="P90" s="45"/>
      <c r="Q90" s="45"/>
      <c r="R90" s="45"/>
      <c r="S90" s="45"/>
      <c r="T90" s="93"/>
      <c r="AT90" s="22" t="s">
        <v>162</v>
      </c>
      <c r="AU90" s="22" t="s">
        <v>83</v>
      </c>
    </row>
    <row r="91" s="1" customFormat="1" ht="38.25" customHeight="1">
      <c r="B91" s="44"/>
      <c r="C91" s="219" t="s">
        <v>167</v>
      </c>
      <c r="D91" s="219" t="s">
        <v>155</v>
      </c>
      <c r="E91" s="220" t="s">
        <v>577</v>
      </c>
      <c r="F91" s="221" t="s">
        <v>578</v>
      </c>
      <c r="G91" s="222" t="s">
        <v>158</v>
      </c>
      <c r="H91" s="223">
        <v>73.340000000000003</v>
      </c>
      <c r="I91" s="224"/>
      <c r="J91" s="225">
        <f>ROUND(I91*H91,2)</f>
        <v>0</v>
      </c>
      <c r="K91" s="221" t="s">
        <v>159</v>
      </c>
      <c r="L91" s="70"/>
      <c r="M91" s="226" t="s">
        <v>21</v>
      </c>
      <c r="N91" s="227" t="s">
        <v>44</v>
      </c>
      <c r="O91" s="45"/>
      <c r="P91" s="228">
        <f>O91*H91</f>
        <v>0</v>
      </c>
      <c r="Q91" s="228">
        <v>9.0000000000000006E-05</v>
      </c>
      <c r="R91" s="228">
        <f>Q91*H91</f>
        <v>0.0066006000000000007</v>
      </c>
      <c r="S91" s="228">
        <v>0.25600000000000001</v>
      </c>
      <c r="T91" s="229">
        <f>S91*H91</f>
        <v>18.775040000000001</v>
      </c>
      <c r="AR91" s="22" t="s">
        <v>160</v>
      </c>
      <c r="AT91" s="22" t="s">
        <v>155</v>
      </c>
      <c r="AU91" s="22" t="s">
        <v>83</v>
      </c>
      <c r="AY91" s="22" t="s">
        <v>153</v>
      </c>
      <c r="BE91" s="230">
        <f>IF(N91="základní",J91,0)</f>
        <v>0</v>
      </c>
      <c r="BF91" s="230">
        <f>IF(N91="snížená",J91,0)</f>
        <v>0</v>
      </c>
      <c r="BG91" s="230">
        <f>IF(N91="zákl. přenesená",J91,0)</f>
        <v>0</v>
      </c>
      <c r="BH91" s="230">
        <f>IF(N91="sníž. přenesená",J91,0)</f>
        <v>0</v>
      </c>
      <c r="BI91" s="230">
        <f>IF(N91="nulová",J91,0)</f>
        <v>0</v>
      </c>
      <c r="BJ91" s="22" t="s">
        <v>81</v>
      </c>
      <c r="BK91" s="230">
        <f>ROUND(I91*H91,2)</f>
        <v>0</v>
      </c>
      <c r="BL91" s="22" t="s">
        <v>160</v>
      </c>
      <c r="BM91" s="22" t="s">
        <v>935</v>
      </c>
    </row>
    <row r="92" s="1" customFormat="1">
      <c r="B92" s="44"/>
      <c r="C92" s="72"/>
      <c r="D92" s="231" t="s">
        <v>162</v>
      </c>
      <c r="E92" s="72"/>
      <c r="F92" s="232" t="s">
        <v>936</v>
      </c>
      <c r="G92" s="72"/>
      <c r="H92" s="72"/>
      <c r="I92" s="189"/>
      <c r="J92" s="72"/>
      <c r="K92" s="72"/>
      <c r="L92" s="70"/>
      <c r="M92" s="233"/>
      <c r="N92" s="45"/>
      <c r="O92" s="45"/>
      <c r="P92" s="45"/>
      <c r="Q92" s="45"/>
      <c r="R92" s="45"/>
      <c r="S92" s="45"/>
      <c r="T92" s="93"/>
      <c r="AT92" s="22" t="s">
        <v>162</v>
      </c>
      <c r="AU92" s="22" t="s">
        <v>83</v>
      </c>
    </row>
    <row r="93" s="11" customFormat="1">
      <c r="B93" s="234"/>
      <c r="C93" s="235"/>
      <c r="D93" s="231" t="s">
        <v>181</v>
      </c>
      <c r="E93" s="236" t="s">
        <v>21</v>
      </c>
      <c r="F93" s="237" t="s">
        <v>937</v>
      </c>
      <c r="G93" s="235"/>
      <c r="H93" s="238">
        <v>73.340000000000003</v>
      </c>
      <c r="I93" s="239"/>
      <c r="J93" s="235"/>
      <c r="K93" s="235"/>
      <c r="L93" s="240"/>
      <c r="M93" s="241"/>
      <c r="N93" s="242"/>
      <c r="O93" s="242"/>
      <c r="P93" s="242"/>
      <c r="Q93" s="242"/>
      <c r="R93" s="242"/>
      <c r="S93" s="242"/>
      <c r="T93" s="243"/>
      <c r="AT93" s="244" t="s">
        <v>181</v>
      </c>
      <c r="AU93" s="244" t="s">
        <v>83</v>
      </c>
      <c r="AV93" s="11" t="s">
        <v>83</v>
      </c>
      <c r="AW93" s="11" t="s">
        <v>37</v>
      </c>
      <c r="AX93" s="11" t="s">
        <v>73</v>
      </c>
      <c r="AY93" s="244" t="s">
        <v>153</v>
      </c>
    </row>
    <row r="94" s="12" customFormat="1">
      <c r="B94" s="245"/>
      <c r="C94" s="246"/>
      <c r="D94" s="231" t="s">
        <v>181</v>
      </c>
      <c r="E94" s="247" t="s">
        <v>21</v>
      </c>
      <c r="F94" s="248" t="s">
        <v>183</v>
      </c>
      <c r="G94" s="246"/>
      <c r="H94" s="249">
        <v>73.340000000000003</v>
      </c>
      <c r="I94" s="250"/>
      <c r="J94" s="246"/>
      <c r="K94" s="246"/>
      <c r="L94" s="251"/>
      <c r="M94" s="252"/>
      <c r="N94" s="253"/>
      <c r="O94" s="253"/>
      <c r="P94" s="253"/>
      <c r="Q94" s="253"/>
      <c r="R94" s="253"/>
      <c r="S94" s="253"/>
      <c r="T94" s="254"/>
      <c r="AT94" s="255" t="s">
        <v>181</v>
      </c>
      <c r="AU94" s="255" t="s">
        <v>83</v>
      </c>
      <c r="AV94" s="12" t="s">
        <v>160</v>
      </c>
      <c r="AW94" s="12" t="s">
        <v>37</v>
      </c>
      <c r="AX94" s="12" t="s">
        <v>81</v>
      </c>
      <c r="AY94" s="255" t="s">
        <v>153</v>
      </c>
    </row>
    <row r="95" s="1" customFormat="1" ht="38.25" customHeight="1">
      <c r="B95" s="44"/>
      <c r="C95" s="219" t="s">
        <v>160</v>
      </c>
      <c r="D95" s="219" t="s">
        <v>155</v>
      </c>
      <c r="E95" s="220" t="s">
        <v>672</v>
      </c>
      <c r="F95" s="221" t="s">
        <v>673</v>
      </c>
      <c r="G95" s="222" t="s">
        <v>192</v>
      </c>
      <c r="H95" s="223">
        <v>0.73999999999999999</v>
      </c>
      <c r="I95" s="224"/>
      <c r="J95" s="225">
        <f>ROUND(I95*H95,2)</f>
        <v>0</v>
      </c>
      <c r="K95" s="221" t="s">
        <v>159</v>
      </c>
      <c r="L95" s="70"/>
      <c r="M95" s="226" t="s">
        <v>21</v>
      </c>
      <c r="N95" s="227" t="s">
        <v>44</v>
      </c>
      <c r="O95" s="45"/>
      <c r="P95" s="228">
        <f>O95*H95</f>
        <v>0</v>
      </c>
      <c r="Q95" s="228">
        <v>0</v>
      </c>
      <c r="R95" s="228">
        <f>Q95*H95</f>
        <v>0</v>
      </c>
      <c r="S95" s="228">
        <v>0</v>
      </c>
      <c r="T95" s="229">
        <f>S95*H95</f>
        <v>0</v>
      </c>
      <c r="AR95" s="22" t="s">
        <v>160</v>
      </c>
      <c r="AT95" s="22" t="s">
        <v>155</v>
      </c>
      <c r="AU95" s="22" t="s">
        <v>83</v>
      </c>
      <c r="AY95" s="22" t="s">
        <v>153</v>
      </c>
      <c r="BE95" s="230">
        <f>IF(N95="základní",J95,0)</f>
        <v>0</v>
      </c>
      <c r="BF95" s="230">
        <f>IF(N95="snížená",J95,0)</f>
        <v>0</v>
      </c>
      <c r="BG95" s="230">
        <f>IF(N95="zákl. přenesená",J95,0)</f>
        <v>0</v>
      </c>
      <c r="BH95" s="230">
        <f>IF(N95="sníž. přenesená",J95,0)</f>
        <v>0</v>
      </c>
      <c r="BI95" s="230">
        <f>IF(N95="nulová",J95,0)</f>
        <v>0</v>
      </c>
      <c r="BJ95" s="22" t="s">
        <v>81</v>
      </c>
      <c r="BK95" s="230">
        <f>ROUND(I95*H95,2)</f>
        <v>0</v>
      </c>
      <c r="BL95" s="22" t="s">
        <v>160</v>
      </c>
      <c r="BM95" s="22" t="s">
        <v>938</v>
      </c>
    </row>
    <row r="96" s="1" customFormat="1">
      <c r="B96" s="44"/>
      <c r="C96" s="72"/>
      <c r="D96" s="231" t="s">
        <v>162</v>
      </c>
      <c r="E96" s="72"/>
      <c r="F96" s="232" t="s">
        <v>675</v>
      </c>
      <c r="G96" s="72"/>
      <c r="H96" s="72"/>
      <c r="I96" s="189"/>
      <c r="J96" s="72"/>
      <c r="K96" s="72"/>
      <c r="L96" s="70"/>
      <c r="M96" s="233"/>
      <c r="N96" s="45"/>
      <c r="O96" s="45"/>
      <c r="P96" s="45"/>
      <c r="Q96" s="45"/>
      <c r="R96" s="45"/>
      <c r="S96" s="45"/>
      <c r="T96" s="93"/>
      <c r="AT96" s="22" t="s">
        <v>162</v>
      </c>
      <c r="AU96" s="22" t="s">
        <v>83</v>
      </c>
    </row>
    <row r="97" s="11" customFormat="1">
      <c r="B97" s="234"/>
      <c r="C97" s="235"/>
      <c r="D97" s="231" t="s">
        <v>181</v>
      </c>
      <c r="E97" s="236" t="s">
        <v>21</v>
      </c>
      <c r="F97" s="237" t="s">
        <v>939</v>
      </c>
      <c r="G97" s="235"/>
      <c r="H97" s="238">
        <v>0.73999999999999999</v>
      </c>
      <c r="I97" s="239"/>
      <c r="J97" s="235"/>
      <c r="K97" s="235"/>
      <c r="L97" s="240"/>
      <c r="M97" s="241"/>
      <c r="N97" s="242"/>
      <c r="O97" s="242"/>
      <c r="P97" s="242"/>
      <c r="Q97" s="242"/>
      <c r="R97" s="242"/>
      <c r="S97" s="242"/>
      <c r="T97" s="243"/>
      <c r="AT97" s="244" t="s">
        <v>181</v>
      </c>
      <c r="AU97" s="244" t="s">
        <v>83</v>
      </c>
      <c r="AV97" s="11" t="s">
        <v>83</v>
      </c>
      <c r="AW97" s="11" t="s">
        <v>37</v>
      </c>
      <c r="AX97" s="11" t="s">
        <v>73</v>
      </c>
      <c r="AY97" s="244" t="s">
        <v>153</v>
      </c>
    </row>
    <row r="98" s="12" customFormat="1">
      <c r="B98" s="245"/>
      <c r="C98" s="246"/>
      <c r="D98" s="231" t="s">
        <v>181</v>
      </c>
      <c r="E98" s="247" t="s">
        <v>21</v>
      </c>
      <c r="F98" s="248" t="s">
        <v>183</v>
      </c>
      <c r="G98" s="246"/>
      <c r="H98" s="249">
        <v>0.73999999999999999</v>
      </c>
      <c r="I98" s="250"/>
      <c r="J98" s="246"/>
      <c r="K98" s="246"/>
      <c r="L98" s="251"/>
      <c r="M98" s="252"/>
      <c r="N98" s="253"/>
      <c r="O98" s="253"/>
      <c r="P98" s="253"/>
      <c r="Q98" s="253"/>
      <c r="R98" s="253"/>
      <c r="S98" s="253"/>
      <c r="T98" s="254"/>
      <c r="AT98" s="255" t="s">
        <v>181</v>
      </c>
      <c r="AU98" s="255" t="s">
        <v>83</v>
      </c>
      <c r="AV98" s="12" t="s">
        <v>160</v>
      </c>
      <c r="AW98" s="12" t="s">
        <v>37</v>
      </c>
      <c r="AX98" s="12" t="s">
        <v>81</v>
      </c>
      <c r="AY98" s="255" t="s">
        <v>153</v>
      </c>
    </row>
    <row r="99" s="1" customFormat="1" ht="38.25" customHeight="1">
      <c r="B99" s="44"/>
      <c r="C99" s="219" t="s">
        <v>176</v>
      </c>
      <c r="D99" s="219" t="s">
        <v>155</v>
      </c>
      <c r="E99" s="220" t="s">
        <v>940</v>
      </c>
      <c r="F99" s="221" t="s">
        <v>941</v>
      </c>
      <c r="G99" s="222" t="s">
        <v>192</v>
      </c>
      <c r="H99" s="223">
        <v>22</v>
      </c>
      <c r="I99" s="224"/>
      <c r="J99" s="225">
        <f>ROUND(I99*H99,2)</f>
        <v>0</v>
      </c>
      <c r="K99" s="221" t="s">
        <v>159</v>
      </c>
      <c r="L99" s="70"/>
      <c r="M99" s="226" t="s">
        <v>21</v>
      </c>
      <c r="N99" s="227" t="s">
        <v>44</v>
      </c>
      <c r="O99" s="45"/>
      <c r="P99" s="228">
        <f>O99*H99</f>
        <v>0</v>
      </c>
      <c r="Q99" s="228">
        <v>0</v>
      </c>
      <c r="R99" s="228">
        <f>Q99*H99</f>
        <v>0</v>
      </c>
      <c r="S99" s="228">
        <v>0</v>
      </c>
      <c r="T99" s="229">
        <f>S99*H99</f>
        <v>0</v>
      </c>
      <c r="AR99" s="22" t="s">
        <v>160</v>
      </c>
      <c r="AT99" s="22" t="s">
        <v>155</v>
      </c>
      <c r="AU99" s="22" t="s">
        <v>83</v>
      </c>
      <c r="AY99" s="22" t="s">
        <v>153</v>
      </c>
      <c r="BE99" s="230">
        <f>IF(N99="základní",J99,0)</f>
        <v>0</v>
      </c>
      <c r="BF99" s="230">
        <f>IF(N99="snížená",J99,0)</f>
        <v>0</v>
      </c>
      <c r="BG99" s="230">
        <f>IF(N99="zákl. přenesená",J99,0)</f>
        <v>0</v>
      </c>
      <c r="BH99" s="230">
        <f>IF(N99="sníž. přenesená",J99,0)</f>
        <v>0</v>
      </c>
      <c r="BI99" s="230">
        <f>IF(N99="nulová",J99,0)</f>
        <v>0</v>
      </c>
      <c r="BJ99" s="22" t="s">
        <v>81</v>
      </c>
      <c r="BK99" s="230">
        <f>ROUND(I99*H99,2)</f>
        <v>0</v>
      </c>
      <c r="BL99" s="22" t="s">
        <v>160</v>
      </c>
      <c r="BM99" s="22" t="s">
        <v>942</v>
      </c>
    </row>
    <row r="100" s="1" customFormat="1">
      <c r="B100" s="44"/>
      <c r="C100" s="72"/>
      <c r="D100" s="231" t="s">
        <v>162</v>
      </c>
      <c r="E100" s="72"/>
      <c r="F100" s="232" t="s">
        <v>584</v>
      </c>
      <c r="G100" s="72"/>
      <c r="H100" s="72"/>
      <c r="I100" s="189"/>
      <c r="J100" s="72"/>
      <c r="K100" s="72"/>
      <c r="L100" s="70"/>
      <c r="M100" s="233"/>
      <c r="N100" s="45"/>
      <c r="O100" s="45"/>
      <c r="P100" s="45"/>
      <c r="Q100" s="45"/>
      <c r="R100" s="45"/>
      <c r="S100" s="45"/>
      <c r="T100" s="93"/>
      <c r="AT100" s="22" t="s">
        <v>162</v>
      </c>
      <c r="AU100" s="22" t="s">
        <v>83</v>
      </c>
    </row>
    <row r="101" s="1" customFormat="1" ht="16.5" customHeight="1">
      <c r="B101" s="44"/>
      <c r="C101" s="219" t="s">
        <v>184</v>
      </c>
      <c r="D101" s="219" t="s">
        <v>155</v>
      </c>
      <c r="E101" s="220" t="s">
        <v>943</v>
      </c>
      <c r="F101" s="221" t="s">
        <v>944</v>
      </c>
      <c r="G101" s="222" t="s">
        <v>158</v>
      </c>
      <c r="H101" s="223">
        <v>73.340000000000003</v>
      </c>
      <c r="I101" s="224"/>
      <c r="J101" s="225">
        <f>ROUND(I101*H101,2)</f>
        <v>0</v>
      </c>
      <c r="K101" s="221" t="s">
        <v>159</v>
      </c>
      <c r="L101" s="70"/>
      <c r="M101" s="226" t="s">
        <v>21</v>
      </c>
      <c r="N101" s="227" t="s">
        <v>44</v>
      </c>
      <c r="O101" s="45"/>
      <c r="P101" s="228">
        <f>O101*H101</f>
        <v>0</v>
      </c>
      <c r="Q101" s="228">
        <v>0</v>
      </c>
      <c r="R101" s="228">
        <f>Q101*H101</f>
        <v>0</v>
      </c>
      <c r="S101" s="228">
        <v>0</v>
      </c>
      <c r="T101" s="229">
        <f>S101*H101</f>
        <v>0</v>
      </c>
      <c r="AR101" s="22" t="s">
        <v>160</v>
      </c>
      <c r="AT101" s="22" t="s">
        <v>155</v>
      </c>
      <c r="AU101" s="22" t="s">
        <v>83</v>
      </c>
      <c r="AY101" s="22" t="s">
        <v>153</v>
      </c>
      <c r="BE101" s="230">
        <f>IF(N101="základní",J101,0)</f>
        <v>0</v>
      </c>
      <c r="BF101" s="230">
        <f>IF(N101="snížená",J101,0)</f>
        <v>0</v>
      </c>
      <c r="BG101" s="230">
        <f>IF(N101="zákl. přenesená",J101,0)</f>
        <v>0</v>
      </c>
      <c r="BH101" s="230">
        <f>IF(N101="sníž. přenesená",J101,0)</f>
        <v>0</v>
      </c>
      <c r="BI101" s="230">
        <f>IF(N101="nulová",J101,0)</f>
        <v>0</v>
      </c>
      <c r="BJ101" s="22" t="s">
        <v>81</v>
      </c>
      <c r="BK101" s="230">
        <f>ROUND(I101*H101,2)</f>
        <v>0</v>
      </c>
      <c r="BL101" s="22" t="s">
        <v>160</v>
      </c>
      <c r="BM101" s="22" t="s">
        <v>945</v>
      </c>
    </row>
    <row r="102" s="1" customFormat="1" ht="25.5" customHeight="1">
      <c r="B102" s="44"/>
      <c r="C102" s="219" t="s">
        <v>189</v>
      </c>
      <c r="D102" s="219" t="s">
        <v>155</v>
      </c>
      <c r="E102" s="220" t="s">
        <v>946</v>
      </c>
      <c r="F102" s="221" t="s">
        <v>947</v>
      </c>
      <c r="G102" s="222" t="s">
        <v>158</v>
      </c>
      <c r="H102" s="223">
        <v>293.36000000000001</v>
      </c>
      <c r="I102" s="224"/>
      <c r="J102" s="225">
        <f>ROUND(I102*H102,2)</f>
        <v>0</v>
      </c>
      <c r="K102" s="221" t="s">
        <v>159</v>
      </c>
      <c r="L102" s="70"/>
      <c r="M102" s="226" t="s">
        <v>21</v>
      </c>
      <c r="N102" s="227" t="s">
        <v>44</v>
      </c>
      <c r="O102" s="45"/>
      <c r="P102" s="228">
        <f>O102*H102</f>
        <v>0</v>
      </c>
      <c r="Q102" s="228">
        <v>0</v>
      </c>
      <c r="R102" s="228">
        <f>Q102*H102</f>
        <v>0</v>
      </c>
      <c r="S102" s="228">
        <v>0</v>
      </c>
      <c r="T102" s="229">
        <f>S102*H102</f>
        <v>0</v>
      </c>
      <c r="AR102" s="22" t="s">
        <v>160</v>
      </c>
      <c r="AT102" s="22" t="s">
        <v>155</v>
      </c>
      <c r="AU102" s="22" t="s">
        <v>83</v>
      </c>
      <c r="AY102" s="22" t="s">
        <v>153</v>
      </c>
      <c r="BE102" s="230">
        <f>IF(N102="základní",J102,0)</f>
        <v>0</v>
      </c>
      <c r="BF102" s="230">
        <f>IF(N102="snížená",J102,0)</f>
        <v>0</v>
      </c>
      <c r="BG102" s="230">
        <f>IF(N102="zákl. přenesená",J102,0)</f>
        <v>0</v>
      </c>
      <c r="BH102" s="230">
        <f>IF(N102="sníž. přenesená",J102,0)</f>
        <v>0</v>
      </c>
      <c r="BI102" s="230">
        <f>IF(N102="nulová",J102,0)</f>
        <v>0</v>
      </c>
      <c r="BJ102" s="22" t="s">
        <v>81</v>
      </c>
      <c r="BK102" s="230">
        <f>ROUND(I102*H102,2)</f>
        <v>0</v>
      </c>
      <c r="BL102" s="22" t="s">
        <v>160</v>
      </c>
      <c r="BM102" s="22" t="s">
        <v>948</v>
      </c>
    </row>
    <row r="103" s="11" customFormat="1">
      <c r="B103" s="234"/>
      <c r="C103" s="235"/>
      <c r="D103" s="231" t="s">
        <v>181</v>
      </c>
      <c r="E103" s="235"/>
      <c r="F103" s="237" t="s">
        <v>949</v>
      </c>
      <c r="G103" s="235"/>
      <c r="H103" s="238">
        <v>293.36000000000001</v>
      </c>
      <c r="I103" s="239"/>
      <c r="J103" s="235"/>
      <c r="K103" s="235"/>
      <c r="L103" s="240"/>
      <c r="M103" s="241"/>
      <c r="N103" s="242"/>
      <c r="O103" s="242"/>
      <c r="P103" s="242"/>
      <c r="Q103" s="242"/>
      <c r="R103" s="242"/>
      <c r="S103" s="242"/>
      <c r="T103" s="243"/>
      <c r="AT103" s="244" t="s">
        <v>181</v>
      </c>
      <c r="AU103" s="244" t="s">
        <v>83</v>
      </c>
      <c r="AV103" s="11" t="s">
        <v>83</v>
      </c>
      <c r="AW103" s="11" t="s">
        <v>6</v>
      </c>
      <c r="AX103" s="11" t="s">
        <v>81</v>
      </c>
      <c r="AY103" s="244" t="s">
        <v>153</v>
      </c>
    </row>
    <row r="104" s="1" customFormat="1" ht="25.5" customHeight="1">
      <c r="B104" s="44"/>
      <c r="C104" s="219" t="s">
        <v>196</v>
      </c>
      <c r="D104" s="219" t="s">
        <v>155</v>
      </c>
      <c r="E104" s="220" t="s">
        <v>950</v>
      </c>
      <c r="F104" s="221" t="s">
        <v>951</v>
      </c>
      <c r="G104" s="222" t="s">
        <v>192</v>
      </c>
      <c r="H104" s="223">
        <v>22.001999999999999</v>
      </c>
      <c r="I104" s="224"/>
      <c r="J104" s="225">
        <f>ROUND(I104*H104,2)</f>
        <v>0</v>
      </c>
      <c r="K104" s="221" t="s">
        <v>159</v>
      </c>
      <c r="L104" s="70"/>
      <c r="M104" s="226" t="s">
        <v>21</v>
      </c>
      <c r="N104" s="227" t="s">
        <v>44</v>
      </c>
      <c r="O104" s="45"/>
      <c r="P104" s="228">
        <f>O104*H104</f>
        <v>0</v>
      </c>
      <c r="Q104" s="228">
        <v>0</v>
      </c>
      <c r="R104" s="228">
        <f>Q104*H104</f>
        <v>0</v>
      </c>
      <c r="S104" s="228">
        <v>0</v>
      </c>
      <c r="T104" s="229">
        <f>S104*H104</f>
        <v>0</v>
      </c>
      <c r="AR104" s="22" t="s">
        <v>160</v>
      </c>
      <c r="AT104" s="22" t="s">
        <v>155</v>
      </c>
      <c r="AU104" s="22" t="s">
        <v>83</v>
      </c>
      <c r="AY104" s="22" t="s">
        <v>153</v>
      </c>
      <c r="BE104" s="230">
        <f>IF(N104="základní",J104,0)</f>
        <v>0</v>
      </c>
      <c r="BF104" s="230">
        <f>IF(N104="snížená",J104,0)</f>
        <v>0</v>
      </c>
      <c r="BG104" s="230">
        <f>IF(N104="zákl. přenesená",J104,0)</f>
        <v>0</v>
      </c>
      <c r="BH104" s="230">
        <f>IF(N104="sníž. přenesená",J104,0)</f>
        <v>0</v>
      </c>
      <c r="BI104" s="230">
        <f>IF(N104="nulová",J104,0)</f>
        <v>0</v>
      </c>
      <c r="BJ104" s="22" t="s">
        <v>81</v>
      </c>
      <c r="BK104" s="230">
        <f>ROUND(I104*H104,2)</f>
        <v>0</v>
      </c>
      <c r="BL104" s="22" t="s">
        <v>160</v>
      </c>
      <c r="BM104" s="22" t="s">
        <v>952</v>
      </c>
    </row>
    <row r="105" s="1" customFormat="1">
      <c r="B105" s="44"/>
      <c r="C105" s="72"/>
      <c r="D105" s="231" t="s">
        <v>162</v>
      </c>
      <c r="E105" s="72"/>
      <c r="F105" s="232" t="s">
        <v>953</v>
      </c>
      <c r="G105" s="72"/>
      <c r="H105" s="72"/>
      <c r="I105" s="189"/>
      <c r="J105" s="72"/>
      <c r="K105" s="72"/>
      <c r="L105" s="70"/>
      <c r="M105" s="233"/>
      <c r="N105" s="45"/>
      <c r="O105" s="45"/>
      <c r="P105" s="45"/>
      <c r="Q105" s="45"/>
      <c r="R105" s="45"/>
      <c r="S105" s="45"/>
      <c r="T105" s="93"/>
      <c r="AT105" s="22" t="s">
        <v>162</v>
      </c>
      <c r="AU105" s="22" t="s">
        <v>83</v>
      </c>
    </row>
    <row r="106" s="11" customFormat="1">
      <c r="B106" s="234"/>
      <c r="C106" s="235"/>
      <c r="D106" s="231" t="s">
        <v>181</v>
      </c>
      <c r="E106" s="236" t="s">
        <v>21</v>
      </c>
      <c r="F106" s="237" t="s">
        <v>954</v>
      </c>
      <c r="G106" s="235"/>
      <c r="H106" s="238">
        <v>22.001999999999999</v>
      </c>
      <c r="I106" s="239"/>
      <c r="J106" s="235"/>
      <c r="K106" s="235"/>
      <c r="L106" s="240"/>
      <c r="M106" s="241"/>
      <c r="N106" s="242"/>
      <c r="O106" s="242"/>
      <c r="P106" s="242"/>
      <c r="Q106" s="242"/>
      <c r="R106" s="242"/>
      <c r="S106" s="242"/>
      <c r="T106" s="243"/>
      <c r="AT106" s="244" t="s">
        <v>181</v>
      </c>
      <c r="AU106" s="244" t="s">
        <v>83</v>
      </c>
      <c r="AV106" s="11" t="s">
        <v>83</v>
      </c>
      <c r="AW106" s="11" t="s">
        <v>37</v>
      </c>
      <c r="AX106" s="11" t="s">
        <v>73</v>
      </c>
      <c r="AY106" s="244" t="s">
        <v>153</v>
      </c>
    </row>
    <row r="107" s="12" customFormat="1">
      <c r="B107" s="245"/>
      <c r="C107" s="246"/>
      <c r="D107" s="231" t="s">
        <v>181</v>
      </c>
      <c r="E107" s="247" t="s">
        <v>21</v>
      </c>
      <c r="F107" s="248" t="s">
        <v>183</v>
      </c>
      <c r="G107" s="246"/>
      <c r="H107" s="249">
        <v>22.001999999999999</v>
      </c>
      <c r="I107" s="250"/>
      <c r="J107" s="246"/>
      <c r="K107" s="246"/>
      <c r="L107" s="251"/>
      <c r="M107" s="252"/>
      <c r="N107" s="253"/>
      <c r="O107" s="253"/>
      <c r="P107" s="253"/>
      <c r="Q107" s="253"/>
      <c r="R107" s="253"/>
      <c r="S107" s="253"/>
      <c r="T107" s="254"/>
      <c r="AT107" s="255" t="s">
        <v>181</v>
      </c>
      <c r="AU107" s="255" t="s">
        <v>83</v>
      </c>
      <c r="AV107" s="12" t="s">
        <v>160</v>
      </c>
      <c r="AW107" s="12" t="s">
        <v>37</v>
      </c>
      <c r="AX107" s="12" t="s">
        <v>81</v>
      </c>
      <c r="AY107" s="255" t="s">
        <v>153</v>
      </c>
    </row>
    <row r="108" s="1" customFormat="1" ht="25.5" customHeight="1">
      <c r="B108" s="44"/>
      <c r="C108" s="219" t="s">
        <v>202</v>
      </c>
      <c r="D108" s="219" t="s">
        <v>155</v>
      </c>
      <c r="E108" s="220" t="s">
        <v>220</v>
      </c>
      <c r="F108" s="221" t="s">
        <v>221</v>
      </c>
      <c r="G108" s="222" t="s">
        <v>192</v>
      </c>
      <c r="H108" s="223">
        <v>22.001999999999999</v>
      </c>
      <c r="I108" s="224"/>
      <c r="J108" s="225">
        <f>ROUND(I108*H108,2)</f>
        <v>0</v>
      </c>
      <c r="K108" s="221" t="s">
        <v>159</v>
      </c>
      <c r="L108" s="70"/>
      <c r="M108" s="226" t="s">
        <v>21</v>
      </c>
      <c r="N108" s="227" t="s">
        <v>44</v>
      </c>
      <c r="O108" s="45"/>
      <c r="P108" s="228">
        <f>O108*H108</f>
        <v>0</v>
      </c>
      <c r="Q108" s="228">
        <v>0</v>
      </c>
      <c r="R108" s="228">
        <f>Q108*H108</f>
        <v>0</v>
      </c>
      <c r="S108" s="228">
        <v>0</v>
      </c>
      <c r="T108" s="229">
        <f>S108*H108</f>
        <v>0</v>
      </c>
      <c r="AR108" s="22" t="s">
        <v>160</v>
      </c>
      <c r="AT108" s="22" t="s">
        <v>155</v>
      </c>
      <c r="AU108" s="22" t="s">
        <v>83</v>
      </c>
      <c r="AY108" s="22" t="s">
        <v>153</v>
      </c>
      <c r="BE108" s="230">
        <f>IF(N108="základní",J108,0)</f>
        <v>0</v>
      </c>
      <c r="BF108" s="230">
        <f>IF(N108="snížená",J108,0)</f>
        <v>0</v>
      </c>
      <c r="BG108" s="230">
        <f>IF(N108="zákl. přenesená",J108,0)</f>
        <v>0</v>
      </c>
      <c r="BH108" s="230">
        <f>IF(N108="sníž. přenesená",J108,0)</f>
        <v>0</v>
      </c>
      <c r="BI108" s="230">
        <f>IF(N108="nulová",J108,0)</f>
        <v>0</v>
      </c>
      <c r="BJ108" s="22" t="s">
        <v>81</v>
      </c>
      <c r="BK108" s="230">
        <f>ROUND(I108*H108,2)</f>
        <v>0</v>
      </c>
      <c r="BL108" s="22" t="s">
        <v>160</v>
      </c>
      <c r="BM108" s="22" t="s">
        <v>955</v>
      </c>
    </row>
    <row r="109" s="1" customFormat="1">
      <c r="B109" s="44"/>
      <c r="C109" s="72"/>
      <c r="D109" s="231" t="s">
        <v>162</v>
      </c>
      <c r="E109" s="72"/>
      <c r="F109" s="232" t="s">
        <v>953</v>
      </c>
      <c r="G109" s="72"/>
      <c r="H109" s="72"/>
      <c r="I109" s="189"/>
      <c r="J109" s="72"/>
      <c r="K109" s="72"/>
      <c r="L109" s="70"/>
      <c r="M109" s="233"/>
      <c r="N109" s="45"/>
      <c r="O109" s="45"/>
      <c r="P109" s="45"/>
      <c r="Q109" s="45"/>
      <c r="R109" s="45"/>
      <c r="S109" s="45"/>
      <c r="T109" s="93"/>
      <c r="AT109" s="22" t="s">
        <v>162</v>
      </c>
      <c r="AU109" s="22" t="s">
        <v>83</v>
      </c>
    </row>
    <row r="110" s="11" customFormat="1">
      <c r="B110" s="234"/>
      <c r="C110" s="235"/>
      <c r="D110" s="231" t="s">
        <v>181</v>
      </c>
      <c r="E110" s="236" t="s">
        <v>21</v>
      </c>
      <c r="F110" s="237" t="s">
        <v>954</v>
      </c>
      <c r="G110" s="235"/>
      <c r="H110" s="238">
        <v>22.001999999999999</v>
      </c>
      <c r="I110" s="239"/>
      <c r="J110" s="235"/>
      <c r="K110" s="235"/>
      <c r="L110" s="240"/>
      <c r="M110" s="241"/>
      <c r="N110" s="242"/>
      <c r="O110" s="242"/>
      <c r="P110" s="242"/>
      <c r="Q110" s="242"/>
      <c r="R110" s="242"/>
      <c r="S110" s="242"/>
      <c r="T110" s="243"/>
      <c r="AT110" s="244" t="s">
        <v>181</v>
      </c>
      <c r="AU110" s="244" t="s">
        <v>83</v>
      </c>
      <c r="AV110" s="11" t="s">
        <v>83</v>
      </c>
      <c r="AW110" s="11" t="s">
        <v>37</v>
      </c>
      <c r="AX110" s="11" t="s">
        <v>73</v>
      </c>
      <c r="AY110" s="244" t="s">
        <v>153</v>
      </c>
    </row>
    <row r="111" s="12" customFormat="1">
      <c r="B111" s="245"/>
      <c r="C111" s="246"/>
      <c r="D111" s="231" t="s">
        <v>181</v>
      </c>
      <c r="E111" s="247" t="s">
        <v>21</v>
      </c>
      <c r="F111" s="248" t="s">
        <v>183</v>
      </c>
      <c r="G111" s="246"/>
      <c r="H111" s="249">
        <v>22.001999999999999</v>
      </c>
      <c r="I111" s="250"/>
      <c r="J111" s="246"/>
      <c r="K111" s="246"/>
      <c r="L111" s="251"/>
      <c r="M111" s="252"/>
      <c r="N111" s="253"/>
      <c r="O111" s="253"/>
      <c r="P111" s="253"/>
      <c r="Q111" s="253"/>
      <c r="R111" s="253"/>
      <c r="S111" s="253"/>
      <c r="T111" s="254"/>
      <c r="AT111" s="255" t="s">
        <v>181</v>
      </c>
      <c r="AU111" s="255" t="s">
        <v>83</v>
      </c>
      <c r="AV111" s="12" t="s">
        <v>160</v>
      </c>
      <c r="AW111" s="12" t="s">
        <v>37</v>
      </c>
      <c r="AX111" s="12" t="s">
        <v>81</v>
      </c>
      <c r="AY111" s="255" t="s">
        <v>153</v>
      </c>
    </row>
    <row r="112" s="1" customFormat="1" ht="16.5" customHeight="1">
      <c r="B112" s="44"/>
      <c r="C112" s="219" t="s">
        <v>208</v>
      </c>
      <c r="D112" s="219" t="s">
        <v>155</v>
      </c>
      <c r="E112" s="220" t="s">
        <v>956</v>
      </c>
      <c r="F112" s="221" t="s">
        <v>957</v>
      </c>
      <c r="G112" s="222" t="s">
        <v>158</v>
      </c>
      <c r="H112" s="223">
        <v>73.340000000000003</v>
      </c>
      <c r="I112" s="224"/>
      <c r="J112" s="225">
        <f>ROUND(I112*H112,2)</f>
        <v>0</v>
      </c>
      <c r="K112" s="221" t="s">
        <v>159</v>
      </c>
      <c r="L112" s="70"/>
      <c r="M112" s="226" t="s">
        <v>21</v>
      </c>
      <c r="N112" s="227" t="s">
        <v>44</v>
      </c>
      <c r="O112" s="45"/>
      <c r="P112" s="228">
        <f>O112*H112</f>
        <v>0</v>
      </c>
      <c r="Q112" s="228">
        <v>0</v>
      </c>
      <c r="R112" s="228">
        <f>Q112*H112</f>
        <v>0</v>
      </c>
      <c r="S112" s="228">
        <v>0</v>
      </c>
      <c r="T112" s="229">
        <f>S112*H112</f>
        <v>0</v>
      </c>
      <c r="AR112" s="22" t="s">
        <v>160</v>
      </c>
      <c r="AT112" s="22" t="s">
        <v>155</v>
      </c>
      <c r="AU112" s="22" t="s">
        <v>83</v>
      </c>
      <c r="AY112" s="22" t="s">
        <v>153</v>
      </c>
      <c r="BE112" s="230">
        <f>IF(N112="základní",J112,0)</f>
        <v>0</v>
      </c>
      <c r="BF112" s="230">
        <f>IF(N112="snížená",J112,0)</f>
        <v>0</v>
      </c>
      <c r="BG112" s="230">
        <f>IF(N112="zákl. přenesená",J112,0)</f>
        <v>0</v>
      </c>
      <c r="BH112" s="230">
        <f>IF(N112="sníž. přenesená",J112,0)</f>
        <v>0</v>
      </c>
      <c r="BI112" s="230">
        <f>IF(N112="nulová",J112,0)</f>
        <v>0</v>
      </c>
      <c r="BJ112" s="22" t="s">
        <v>81</v>
      </c>
      <c r="BK112" s="230">
        <f>ROUND(I112*H112,2)</f>
        <v>0</v>
      </c>
      <c r="BL112" s="22" t="s">
        <v>160</v>
      </c>
      <c r="BM112" s="22" t="s">
        <v>958</v>
      </c>
    </row>
    <row r="113" s="1" customFormat="1" ht="51" customHeight="1">
      <c r="B113" s="44"/>
      <c r="C113" s="219" t="s">
        <v>213</v>
      </c>
      <c r="D113" s="219" t="s">
        <v>155</v>
      </c>
      <c r="E113" s="220" t="s">
        <v>959</v>
      </c>
      <c r="F113" s="221" t="s">
        <v>960</v>
      </c>
      <c r="G113" s="222" t="s">
        <v>192</v>
      </c>
      <c r="H113" s="223">
        <v>0.53000000000000003</v>
      </c>
      <c r="I113" s="224"/>
      <c r="J113" s="225">
        <f>ROUND(I113*H113,2)</f>
        <v>0</v>
      </c>
      <c r="K113" s="221" t="s">
        <v>159</v>
      </c>
      <c r="L113" s="70"/>
      <c r="M113" s="226" t="s">
        <v>21</v>
      </c>
      <c r="N113" s="227" t="s">
        <v>44</v>
      </c>
      <c r="O113" s="45"/>
      <c r="P113" s="228">
        <f>O113*H113</f>
        <v>0</v>
      </c>
      <c r="Q113" s="228">
        <v>0</v>
      </c>
      <c r="R113" s="228">
        <f>Q113*H113</f>
        <v>0</v>
      </c>
      <c r="S113" s="228">
        <v>0</v>
      </c>
      <c r="T113" s="229">
        <f>S113*H113</f>
        <v>0</v>
      </c>
      <c r="AR113" s="22" t="s">
        <v>160</v>
      </c>
      <c r="AT113" s="22" t="s">
        <v>155</v>
      </c>
      <c r="AU113" s="22" t="s">
        <v>83</v>
      </c>
      <c r="AY113" s="22" t="s">
        <v>153</v>
      </c>
      <c r="BE113" s="230">
        <f>IF(N113="základní",J113,0)</f>
        <v>0</v>
      </c>
      <c r="BF113" s="230">
        <f>IF(N113="snížená",J113,0)</f>
        <v>0</v>
      </c>
      <c r="BG113" s="230">
        <f>IF(N113="zákl. přenesená",J113,0)</f>
        <v>0</v>
      </c>
      <c r="BH113" s="230">
        <f>IF(N113="sníž. přenesená",J113,0)</f>
        <v>0</v>
      </c>
      <c r="BI113" s="230">
        <f>IF(N113="nulová",J113,0)</f>
        <v>0</v>
      </c>
      <c r="BJ113" s="22" t="s">
        <v>81</v>
      </c>
      <c r="BK113" s="230">
        <f>ROUND(I113*H113,2)</f>
        <v>0</v>
      </c>
      <c r="BL113" s="22" t="s">
        <v>160</v>
      </c>
      <c r="BM113" s="22" t="s">
        <v>961</v>
      </c>
    </row>
    <row r="114" s="1" customFormat="1">
      <c r="B114" s="44"/>
      <c r="C114" s="72"/>
      <c r="D114" s="231" t="s">
        <v>162</v>
      </c>
      <c r="E114" s="72"/>
      <c r="F114" s="232" t="s">
        <v>597</v>
      </c>
      <c r="G114" s="72"/>
      <c r="H114" s="72"/>
      <c r="I114" s="189"/>
      <c r="J114" s="72"/>
      <c r="K114" s="72"/>
      <c r="L114" s="70"/>
      <c r="M114" s="233"/>
      <c r="N114" s="45"/>
      <c r="O114" s="45"/>
      <c r="P114" s="45"/>
      <c r="Q114" s="45"/>
      <c r="R114" s="45"/>
      <c r="S114" s="45"/>
      <c r="T114" s="93"/>
      <c r="AT114" s="22" t="s">
        <v>162</v>
      </c>
      <c r="AU114" s="22" t="s">
        <v>83</v>
      </c>
    </row>
    <row r="115" s="1" customFormat="1" ht="16.5" customHeight="1">
      <c r="B115" s="44"/>
      <c r="C115" s="256" t="s">
        <v>219</v>
      </c>
      <c r="D115" s="256" t="s">
        <v>230</v>
      </c>
      <c r="E115" s="257" t="s">
        <v>231</v>
      </c>
      <c r="F115" s="258" t="s">
        <v>232</v>
      </c>
      <c r="G115" s="259" t="s">
        <v>233</v>
      </c>
      <c r="H115" s="260">
        <v>0.84799999999999998</v>
      </c>
      <c r="I115" s="261"/>
      <c r="J115" s="262">
        <f>ROUND(I115*H115,2)</f>
        <v>0</v>
      </c>
      <c r="K115" s="258" t="s">
        <v>159</v>
      </c>
      <c r="L115" s="263"/>
      <c r="M115" s="264" t="s">
        <v>21</v>
      </c>
      <c r="N115" s="265" t="s">
        <v>44</v>
      </c>
      <c r="O115" s="45"/>
      <c r="P115" s="228">
        <f>O115*H115</f>
        <v>0</v>
      </c>
      <c r="Q115" s="228">
        <v>1</v>
      </c>
      <c r="R115" s="228">
        <f>Q115*H115</f>
        <v>0.84799999999999998</v>
      </c>
      <c r="S115" s="228">
        <v>0</v>
      </c>
      <c r="T115" s="229">
        <f>S115*H115</f>
        <v>0</v>
      </c>
      <c r="AR115" s="22" t="s">
        <v>196</v>
      </c>
      <c r="AT115" s="22" t="s">
        <v>230</v>
      </c>
      <c r="AU115" s="22" t="s">
        <v>83</v>
      </c>
      <c r="AY115" s="22" t="s">
        <v>153</v>
      </c>
      <c r="BE115" s="230">
        <f>IF(N115="základní",J115,0)</f>
        <v>0</v>
      </c>
      <c r="BF115" s="230">
        <f>IF(N115="snížená",J115,0)</f>
        <v>0</v>
      </c>
      <c r="BG115" s="230">
        <f>IF(N115="zákl. přenesená",J115,0)</f>
        <v>0</v>
      </c>
      <c r="BH115" s="230">
        <f>IF(N115="sníž. přenesená",J115,0)</f>
        <v>0</v>
      </c>
      <c r="BI115" s="230">
        <f>IF(N115="nulová",J115,0)</f>
        <v>0</v>
      </c>
      <c r="BJ115" s="22" t="s">
        <v>81</v>
      </c>
      <c r="BK115" s="230">
        <f>ROUND(I115*H115,2)</f>
        <v>0</v>
      </c>
      <c r="BL115" s="22" t="s">
        <v>160</v>
      </c>
      <c r="BM115" s="22" t="s">
        <v>962</v>
      </c>
    </row>
    <row r="116" s="1" customFormat="1">
      <c r="B116" s="44"/>
      <c r="C116" s="72"/>
      <c r="D116" s="231" t="s">
        <v>162</v>
      </c>
      <c r="E116" s="72"/>
      <c r="F116" s="232" t="s">
        <v>597</v>
      </c>
      <c r="G116" s="72"/>
      <c r="H116" s="72"/>
      <c r="I116" s="189"/>
      <c r="J116" s="72"/>
      <c r="K116" s="72"/>
      <c r="L116" s="70"/>
      <c r="M116" s="233"/>
      <c r="N116" s="45"/>
      <c r="O116" s="45"/>
      <c r="P116" s="45"/>
      <c r="Q116" s="45"/>
      <c r="R116" s="45"/>
      <c r="S116" s="45"/>
      <c r="T116" s="93"/>
      <c r="AT116" s="22" t="s">
        <v>162</v>
      </c>
      <c r="AU116" s="22" t="s">
        <v>83</v>
      </c>
    </row>
    <row r="117" s="11" customFormat="1">
      <c r="B117" s="234"/>
      <c r="C117" s="235"/>
      <c r="D117" s="231" t="s">
        <v>181</v>
      </c>
      <c r="E117" s="236" t="s">
        <v>21</v>
      </c>
      <c r="F117" s="237" t="s">
        <v>963</v>
      </c>
      <c r="G117" s="235"/>
      <c r="H117" s="238">
        <v>0.84799999999999998</v>
      </c>
      <c r="I117" s="239"/>
      <c r="J117" s="235"/>
      <c r="K117" s="235"/>
      <c r="L117" s="240"/>
      <c r="M117" s="241"/>
      <c r="N117" s="242"/>
      <c r="O117" s="242"/>
      <c r="P117" s="242"/>
      <c r="Q117" s="242"/>
      <c r="R117" s="242"/>
      <c r="S117" s="242"/>
      <c r="T117" s="243"/>
      <c r="AT117" s="244" t="s">
        <v>181</v>
      </c>
      <c r="AU117" s="244" t="s">
        <v>83</v>
      </c>
      <c r="AV117" s="11" t="s">
        <v>83</v>
      </c>
      <c r="AW117" s="11" t="s">
        <v>37</v>
      </c>
      <c r="AX117" s="11" t="s">
        <v>73</v>
      </c>
      <c r="AY117" s="244" t="s">
        <v>153</v>
      </c>
    </row>
    <row r="118" s="12" customFormat="1">
      <c r="B118" s="245"/>
      <c r="C118" s="246"/>
      <c r="D118" s="231" t="s">
        <v>181</v>
      </c>
      <c r="E118" s="247" t="s">
        <v>21</v>
      </c>
      <c r="F118" s="248" t="s">
        <v>183</v>
      </c>
      <c r="G118" s="246"/>
      <c r="H118" s="249">
        <v>0.84799999999999998</v>
      </c>
      <c r="I118" s="250"/>
      <c r="J118" s="246"/>
      <c r="K118" s="246"/>
      <c r="L118" s="251"/>
      <c r="M118" s="252"/>
      <c r="N118" s="253"/>
      <c r="O118" s="253"/>
      <c r="P118" s="253"/>
      <c r="Q118" s="253"/>
      <c r="R118" s="253"/>
      <c r="S118" s="253"/>
      <c r="T118" s="254"/>
      <c r="AT118" s="255" t="s">
        <v>181</v>
      </c>
      <c r="AU118" s="255" t="s">
        <v>83</v>
      </c>
      <c r="AV118" s="12" t="s">
        <v>160</v>
      </c>
      <c r="AW118" s="12" t="s">
        <v>37</v>
      </c>
      <c r="AX118" s="12" t="s">
        <v>81</v>
      </c>
      <c r="AY118" s="255" t="s">
        <v>153</v>
      </c>
    </row>
    <row r="119" s="1" customFormat="1" ht="38.25" customHeight="1">
      <c r="B119" s="44"/>
      <c r="C119" s="219" t="s">
        <v>223</v>
      </c>
      <c r="D119" s="219" t="s">
        <v>155</v>
      </c>
      <c r="E119" s="220" t="s">
        <v>224</v>
      </c>
      <c r="F119" s="221" t="s">
        <v>225</v>
      </c>
      <c r="G119" s="222" t="s">
        <v>192</v>
      </c>
      <c r="H119" s="223">
        <v>22.001999999999999</v>
      </c>
      <c r="I119" s="224"/>
      <c r="J119" s="225">
        <f>ROUND(I119*H119,2)</f>
        <v>0</v>
      </c>
      <c r="K119" s="221" t="s">
        <v>159</v>
      </c>
      <c r="L119" s="70"/>
      <c r="M119" s="226" t="s">
        <v>21</v>
      </c>
      <c r="N119" s="227" t="s">
        <v>44</v>
      </c>
      <c r="O119" s="45"/>
      <c r="P119" s="228">
        <f>O119*H119</f>
        <v>0</v>
      </c>
      <c r="Q119" s="228">
        <v>0</v>
      </c>
      <c r="R119" s="228">
        <f>Q119*H119</f>
        <v>0</v>
      </c>
      <c r="S119" s="228">
        <v>0</v>
      </c>
      <c r="T119" s="229">
        <f>S119*H119</f>
        <v>0</v>
      </c>
      <c r="AR119" s="22" t="s">
        <v>160</v>
      </c>
      <c r="AT119" s="22" t="s">
        <v>155</v>
      </c>
      <c r="AU119" s="22" t="s">
        <v>83</v>
      </c>
      <c r="AY119" s="22" t="s">
        <v>153</v>
      </c>
      <c r="BE119" s="230">
        <f>IF(N119="základní",J119,0)</f>
        <v>0</v>
      </c>
      <c r="BF119" s="230">
        <f>IF(N119="snížená",J119,0)</f>
        <v>0</v>
      </c>
      <c r="BG119" s="230">
        <f>IF(N119="zákl. přenesená",J119,0)</f>
        <v>0</v>
      </c>
      <c r="BH119" s="230">
        <f>IF(N119="sníž. přenesená",J119,0)</f>
        <v>0</v>
      </c>
      <c r="BI119" s="230">
        <f>IF(N119="nulová",J119,0)</f>
        <v>0</v>
      </c>
      <c r="BJ119" s="22" t="s">
        <v>81</v>
      </c>
      <c r="BK119" s="230">
        <f>ROUND(I119*H119,2)</f>
        <v>0</v>
      </c>
      <c r="BL119" s="22" t="s">
        <v>160</v>
      </c>
      <c r="BM119" s="22" t="s">
        <v>964</v>
      </c>
    </row>
    <row r="120" s="1" customFormat="1">
      <c r="B120" s="44"/>
      <c r="C120" s="72"/>
      <c r="D120" s="231" t="s">
        <v>162</v>
      </c>
      <c r="E120" s="72"/>
      <c r="F120" s="232" t="s">
        <v>953</v>
      </c>
      <c r="G120" s="72"/>
      <c r="H120" s="72"/>
      <c r="I120" s="189"/>
      <c r="J120" s="72"/>
      <c r="K120" s="72"/>
      <c r="L120" s="70"/>
      <c r="M120" s="233"/>
      <c r="N120" s="45"/>
      <c r="O120" s="45"/>
      <c r="P120" s="45"/>
      <c r="Q120" s="45"/>
      <c r="R120" s="45"/>
      <c r="S120" s="45"/>
      <c r="T120" s="93"/>
      <c r="AT120" s="22" t="s">
        <v>162</v>
      </c>
      <c r="AU120" s="22" t="s">
        <v>83</v>
      </c>
    </row>
    <row r="121" s="11" customFormat="1">
      <c r="B121" s="234"/>
      <c r="C121" s="235"/>
      <c r="D121" s="231" t="s">
        <v>181</v>
      </c>
      <c r="E121" s="236" t="s">
        <v>21</v>
      </c>
      <c r="F121" s="237" t="s">
        <v>954</v>
      </c>
      <c r="G121" s="235"/>
      <c r="H121" s="238">
        <v>22.001999999999999</v>
      </c>
      <c r="I121" s="239"/>
      <c r="J121" s="235"/>
      <c r="K121" s="235"/>
      <c r="L121" s="240"/>
      <c r="M121" s="241"/>
      <c r="N121" s="242"/>
      <c r="O121" s="242"/>
      <c r="P121" s="242"/>
      <c r="Q121" s="242"/>
      <c r="R121" s="242"/>
      <c r="S121" s="242"/>
      <c r="T121" s="243"/>
      <c r="AT121" s="244" t="s">
        <v>181</v>
      </c>
      <c r="AU121" s="244" t="s">
        <v>83</v>
      </c>
      <c r="AV121" s="11" t="s">
        <v>83</v>
      </c>
      <c r="AW121" s="11" t="s">
        <v>37</v>
      </c>
      <c r="AX121" s="11" t="s">
        <v>81</v>
      </c>
      <c r="AY121" s="244" t="s">
        <v>153</v>
      </c>
    </row>
    <row r="122" s="1" customFormat="1" ht="16.5" customHeight="1">
      <c r="B122" s="44"/>
      <c r="C122" s="219" t="s">
        <v>229</v>
      </c>
      <c r="D122" s="219" t="s">
        <v>155</v>
      </c>
      <c r="E122" s="220" t="s">
        <v>691</v>
      </c>
      <c r="F122" s="221" t="s">
        <v>692</v>
      </c>
      <c r="G122" s="222" t="s">
        <v>158</v>
      </c>
      <c r="H122" s="223">
        <v>146.69999999999999</v>
      </c>
      <c r="I122" s="224"/>
      <c r="J122" s="225">
        <f>ROUND(I122*H122,2)</f>
        <v>0</v>
      </c>
      <c r="K122" s="221" t="s">
        <v>159</v>
      </c>
      <c r="L122" s="70"/>
      <c r="M122" s="226" t="s">
        <v>21</v>
      </c>
      <c r="N122" s="227" t="s">
        <v>44</v>
      </c>
      <c r="O122" s="45"/>
      <c r="P122" s="228">
        <f>O122*H122</f>
        <v>0</v>
      </c>
      <c r="Q122" s="228">
        <v>0</v>
      </c>
      <c r="R122" s="228">
        <f>Q122*H122</f>
        <v>0</v>
      </c>
      <c r="S122" s="228">
        <v>0</v>
      </c>
      <c r="T122" s="229">
        <f>S122*H122</f>
        <v>0</v>
      </c>
      <c r="AR122" s="22" t="s">
        <v>160</v>
      </c>
      <c r="AT122" s="22" t="s">
        <v>155</v>
      </c>
      <c r="AU122" s="22" t="s">
        <v>83</v>
      </c>
      <c r="AY122" s="22" t="s">
        <v>153</v>
      </c>
      <c r="BE122" s="230">
        <f>IF(N122="základní",J122,0)</f>
        <v>0</v>
      </c>
      <c r="BF122" s="230">
        <f>IF(N122="snížená",J122,0)</f>
        <v>0</v>
      </c>
      <c r="BG122" s="230">
        <f>IF(N122="zákl. přenesená",J122,0)</f>
        <v>0</v>
      </c>
      <c r="BH122" s="230">
        <f>IF(N122="sníž. přenesená",J122,0)</f>
        <v>0</v>
      </c>
      <c r="BI122" s="230">
        <f>IF(N122="nulová",J122,0)</f>
        <v>0</v>
      </c>
      <c r="BJ122" s="22" t="s">
        <v>81</v>
      </c>
      <c r="BK122" s="230">
        <f>ROUND(I122*H122,2)</f>
        <v>0</v>
      </c>
      <c r="BL122" s="22" t="s">
        <v>160</v>
      </c>
      <c r="BM122" s="22" t="s">
        <v>965</v>
      </c>
    </row>
    <row r="123" s="1" customFormat="1">
      <c r="B123" s="44"/>
      <c r="C123" s="72"/>
      <c r="D123" s="231" t="s">
        <v>162</v>
      </c>
      <c r="E123" s="72"/>
      <c r="F123" s="232" t="s">
        <v>247</v>
      </c>
      <c r="G123" s="72"/>
      <c r="H123" s="72"/>
      <c r="I123" s="189"/>
      <c r="J123" s="72"/>
      <c r="K123" s="72"/>
      <c r="L123" s="70"/>
      <c r="M123" s="233"/>
      <c r="N123" s="45"/>
      <c r="O123" s="45"/>
      <c r="P123" s="45"/>
      <c r="Q123" s="45"/>
      <c r="R123" s="45"/>
      <c r="S123" s="45"/>
      <c r="T123" s="93"/>
      <c r="AT123" s="22" t="s">
        <v>162</v>
      </c>
      <c r="AU123" s="22" t="s">
        <v>83</v>
      </c>
    </row>
    <row r="124" s="1" customFormat="1" ht="25.5" customHeight="1">
      <c r="B124" s="44"/>
      <c r="C124" s="219" t="s">
        <v>10</v>
      </c>
      <c r="D124" s="219" t="s">
        <v>155</v>
      </c>
      <c r="E124" s="220" t="s">
        <v>966</v>
      </c>
      <c r="F124" s="221" t="s">
        <v>967</v>
      </c>
      <c r="G124" s="222" t="s">
        <v>158</v>
      </c>
      <c r="H124" s="223">
        <v>3.6699999999999999</v>
      </c>
      <c r="I124" s="224"/>
      <c r="J124" s="225">
        <f>ROUND(I124*H124,2)</f>
        <v>0</v>
      </c>
      <c r="K124" s="221" t="s">
        <v>159</v>
      </c>
      <c r="L124" s="70"/>
      <c r="M124" s="226" t="s">
        <v>21</v>
      </c>
      <c r="N124" s="227" t="s">
        <v>44</v>
      </c>
      <c r="O124" s="45"/>
      <c r="P124" s="228">
        <f>O124*H124</f>
        <v>0</v>
      </c>
      <c r="Q124" s="228">
        <v>0</v>
      </c>
      <c r="R124" s="228">
        <f>Q124*H124</f>
        <v>0</v>
      </c>
      <c r="S124" s="228">
        <v>0</v>
      </c>
      <c r="T124" s="229">
        <f>S124*H124</f>
        <v>0</v>
      </c>
      <c r="AR124" s="22" t="s">
        <v>160</v>
      </c>
      <c r="AT124" s="22" t="s">
        <v>155</v>
      </c>
      <c r="AU124" s="22" t="s">
        <v>83</v>
      </c>
      <c r="AY124" s="22" t="s">
        <v>153</v>
      </c>
      <c r="BE124" s="230">
        <f>IF(N124="základní",J124,0)</f>
        <v>0</v>
      </c>
      <c r="BF124" s="230">
        <f>IF(N124="snížená",J124,0)</f>
        <v>0</v>
      </c>
      <c r="BG124" s="230">
        <f>IF(N124="zákl. přenesená",J124,0)</f>
        <v>0</v>
      </c>
      <c r="BH124" s="230">
        <f>IF(N124="sníž. přenesená",J124,0)</f>
        <v>0</v>
      </c>
      <c r="BI124" s="230">
        <f>IF(N124="nulová",J124,0)</f>
        <v>0</v>
      </c>
      <c r="BJ124" s="22" t="s">
        <v>81</v>
      </c>
      <c r="BK124" s="230">
        <f>ROUND(I124*H124,2)</f>
        <v>0</v>
      </c>
      <c r="BL124" s="22" t="s">
        <v>160</v>
      </c>
      <c r="BM124" s="22" t="s">
        <v>968</v>
      </c>
    </row>
    <row r="125" s="1" customFormat="1" ht="16.5" customHeight="1">
      <c r="B125" s="44"/>
      <c r="C125" s="256" t="s">
        <v>238</v>
      </c>
      <c r="D125" s="256" t="s">
        <v>230</v>
      </c>
      <c r="E125" s="257" t="s">
        <v>969</v>
      </c>
      <c r="F125" s="258" t="s">
        <v>970</v>
      </c>
      <c r="G125" s="259" t="s">
        <v>233</v>
      </c>
      <c r="H125" s="260">
        <v>0.88100000000000001</v>
      </c>
      <c r="I125" s="261"/>
      <c r="J125" s="262">
        <f>ROUND(I125*H125,2)</f>
        <v>0</v>
      </c>
      <c r="K125" s="258" t="s">
        <v>159</v>
      </c>
      <c r="L125" s="263"/>
      <c r="M125" s="264" t="s">
        <v>21</v>
      </c>
      <c r="N125" s="265" t="s">
        <v>44</v>
      </c>
      <c r="O125" s="45"/>
      <c r="P125" s="228">
        <f>O125*H125</f>
        <v>0</v>
      </c>
      <c r="Q125" s="228">
        <v>1</v>
      </c>
      <c r="R125" s="228">
        <f>Q125*H125</f>
        <v>0.88100000000000001</v>
      </c>
      <c r="S125" s="228">
        <v>0</v>
      </c>
      <c r="T125" s="229">
        <f>S125*H125</f>
        <v>0</v>
      </c>
      <c r="AR125" s="22" t="s">
        <v>196</v>
      </c>
      <c r="AT125" s="22" t="s">
        <v>230</v>
      </c>
      <c r="AU125" s="22" t="s">
        <v>83</v>
      </c>
      <c r="AY125" s="22" t="s">
        <v>153</v>
      </c>
      <c r="BE125" s="230">
        <f>IF(N125="základní",J125,0)</f>
        <v>0</v>
      </c>
      <c r="BF125" s="230">
        <f>IF(N125="snížená",J125,0)</f>
        <v>0</v>
      </c>
      <c r="BG125" s="230">
        <f>IF(N125="zákl. přenesená",J125,0)</f>
        <v>0</v>
      </c>
      <c r="BH125" s="230">
        <f>IF(N125="sníž. přenesená",J125,0)</f>
        <v>0</v>
      </c>
      <c r="BI125" s="230">
        <f>IF(N125="nulová",J125,0)</f>
        <v>0</v>
      </c>
      <c r="BJ125" s="22" t="s">
        <v>81</v>
      </c>
      <c r="BK125" s="230">
        <f>ROUND(I125*H125,2)</f>
        <v>0</v>
      </c>
      <c r="BL125" s="22" t="s">
        <v>160</v>
      </c>
      <c r="BM125" s="22" t="s">
        <v>971</v>
      </c>
    </row>
    <row r="126" s="11" customFormat="1">
      <c r="B126" s="234"/>
      <c r="C126" s="235"/>
      <c r="D126" s="231" t="s">
        <v>181</v>
      </c>
      <c r="E126" s="236" t="s">
        <v>21</v>
      </c>
      <c r="F126" s="237" t="s">
        <v>972</v>
      </c>
      <c r="G126" s="235"/>
      <c r="H126" s="238">
        <v>0.88100000000000001</v>
      </c>
      <c r="I126" s="239"/>
      <c r="J126" s="235"/>
      <c r="K126" s="235"/>
      <c r="L126" s="240"/>
      <c r="M126" s="241"/>
      <c r="N126" s="242"/>
      <c r="O126" s="242"/>
      <c r="P126" s="242"/>
      <c r="Q126" s="242"/>
      <c r="R126" s="242"/>
      <c r="S126" s="242"/>
      <c r="T126" s="243"/>
      <c r="AT126" s="244" t="s">
        <v>181</v>
      </c>
      <c r="AU126" s="244" t="s">
        <v>83</v>
      </c>
      <c r="AV126" s="11" t="s">
        <v>83</v>
      </c>
      <c r="AW126" s="11" t="s">
        <v>37</v>
      </c>
      <c r="AX126" s="11" t="s">
        <v>73</v>
      </c>
      <c r="AY126" s="244" t="s">
        <v>153</v>
      </c>
    </row>
    <row r="127" s="12" customFormat="1">
      <c r="B127" s="245"/>
      <c r="C127" s="246"/>
      <c r="D127" s="231" t="s">
        <v>181</v>
      </c>
      <c r="E127" s="247" t="s">
        <v>21</v>
      </c>
      <c r="F127" s="248" t="s">
        <v>183</v>
      </c>
      <c r="G127" s="246"/>
      <c r="H127" s="249">
        <v>0.88100000000000001</v>
      </c>
      <c r="I127" s="250"/>
      <c r="J127" s="246"/>
      <c r="K127" s="246"/>
      <c r="L127" s="251"/>
      <c r="M127" s="252"/>
      <c r="N127" s="253"/>
      <c r="O127" s="253"/>
      <c r="P127" s="253"/>
      <c r="Q127" s="253"/>
      <c r="R127" s="253"/>
      <c r="S127" s="253"/>
      <c r="T127" s="254"/>
      <c r="AT127" s="255" t="s">
        <v>181</v>
      </c>
      <c r="AU127" s="255" t="s">
        <v>83</v>
      </c>
      <c r="AV127" s="12" t="s">
        <v>160</v>
      </c>
      <c r="AW127" s="12" t="s">
        <v>37</v>
      </c>
      <c r="AX127" s="12" t="s">
        <v>81</v>
      </c>
      <c r="AY127" s="255" t="s">
        <v>153</v>
      </c>
    </row>
    <row r="128" s="1" customFormat="1" ht="25.5" customHeight="1">
      <c r="B128" s="44"/>
      <c r="C128" s="219" t="s">
        <v>243</v>
      </c>
      <c r="D128" s="219" t="s">
        <v>155</v>
      </c>
      <c r="E128" s="220" t="s">
        <v>973</v>
      </c>
      <c r="F128" s="221" t="s">
        <v>974</v>
      </c>
      <c r="G128" s="222" t="s">
        <v>158</v>
      </c>
      <c r="H128" s="223">
        <v>3.6699999999999999</v>
      </c>
      <c r="I128" s="224"/>
      <c r="J128" s="225">
        <f>ROUND(I128*H128,2)</f>
        <v>0</v>
      </c>
      <c r="K128" s="221" t="s">
        <v>159</v>
      </c>
      <c r="L128" s="70"/>
      <c r="M128" s="226" t="s">
        <v>21</v>
      </c>
      <c r="N128" s="227" t="s">
        <v>44</v>
      </c>
      <c r="O128" s="45"/>
      <c r="P128" s="228">
        <f>O128*H128</f>
        <v>0</v>
      </c>
      <c r="Q128" s="228">
        <v>0</v>
      </c>
      <c r="R128" s="228">
        <f>Q128*H128</f>
        <v>0</v>
      </c>
      <c r="S128" s="228">
        <v>0</v>
      </c>
      <c r="T128" s="229">
        <f>S128*H128</f>
        <v>0</v>
      </c>
      <c r="AR128" s="22" t="s">
        <v>160</v>
      </c>
      <c r="AT128" s="22" t="s">
        <v>155</v>
      </c>
      <c r="AU128" s="22" t="s">
        <v>83</v>
      </c>
      <c r="AY128" s="22" t="s">
        <v>153</v>
      </c>
      <c r="BE128" s="230">
        <f>IF(N128="základní",J128,0)</f>
        <v>0</v>
      </c>
      <c r="BF128" s="230">
        <f>IF(N128="snížená",J128,0)</f>
        <v>0</v>
      </c>
      <c r="BG128" s="230">
        <f>IF(N128="zákl. přenesená",J128,0)</f>
        <v>0</v>
      </c>
      <c r="BH128" s="230">
        <f>IF(N128="sníž. přenesená",J128,0)</f>
        <v>0</v>
      </c>
      <c r="BI128" s="230">
        <f>IF(N128="nulová",J128,0)</f>
        <v>0</v>
      </c>
      <c r="BJ128" s="22" t="s">
        <v>81</v>
      </c>
      <c r="BK128" s="230">
        <f>ROUND(I128*H128,2)</f>
        <v>0</v>
      </c>
      <c r="BL128" s="22" t="s">
        <v>160</v>
      </c>
      <c r="BM128" s="22" t="s">
        <v>975</v>
      </c>
    </row>
    <row r="129" s="1" customFormat="1" ht="16.5" customHeight="1">
      <c r="B129" s="44"/>
      <c r="C129" s="256" t="s">
        <v>248</v>
      </c>
      <c r="D129" s="256" t="s">
        <v>230</v>
      </c>
      <c r="E129" s="257" t="s">
        <v>976</v>
      </c>
      <c r="F129" s="258" t="s">
        <v>977</v>
      </c>
      <c r="G129" s="259" t="s">
        <v>978</v>
      </c>
      <c r="H129" s="260">
        <v>0.028000000000000001</v>
      </c>
      <c r="I129" s="261"/>
      <c r="J129" s="262">
        <f>ROUND(I129*H129,2)</f>
        <v>0</v>
      </c>
      <c r="K129" s="258" t="s">
        <v>159</v>
      </c>
      <c r="L129" s="263"/>
      <c r="M129" s="264" t="s">
        <v>21</v>
      </c>
      <c r="N129" s="265" t="s">
        <v>44</v>
      </c>
      <c r="O129" s="45"/>
      <c r="P129" s="228">
        <f>O129*H129</f>
        <v>0</v>
      </c>
      <c r="Q129" s="228">
        <v>0.001</v>
      </c>
      <c r="R129" s="228">
        <f>Q129*H129</f>
        <v>2.8E-05</v>
      </c>
      <c r="S129" s="228">
        <v>0</v>
      </c>
      <c r="T129" s="229">
        <f>S129*H129</f>
        <v>0</v>
      </c>
      <c r="AR129" s="22" t="s">
        <v>196</v>
      </c>
      <c r="AT129" s="22" t="s">
        <v>230</v>
      </c>
      <c r="AU129" s="22" t="s">
        <v>83</v>
      </c>
      <c r="AY129" s="22" t="s">
        <v>153</v>
      </c>
      <c r="BE129" s="230">
        <f>IF(N129="základní",J129,0)</f>
        <v>0</v>
      </c>
      <c r="BF129" s="230">
        <f>IF(N129="snížená",J129,0)</f>
        <v>0</v>
      </c>
      <c r="BG129" s="230">
        <f>IF(N129="zákl. přenesená",J129,0)</f>
        <v>0</v>
      </c>
      <c r="BH129" s="230">
        <f>IF(N129="sníž. přenesená",J129,0)</f>
        <v>0</v>
      </c>
      <c r="BI129" s="230">
        <f>IF(N129="nulová",J129,0)</f>
        <v>0</v>
      </c>
      <c r="BJ129" s="22" t="s">
        <v>81</v>
      </c>
      <c r="BK129" s="230">
        <f>ROUND(I129*H129,2)</f>
        <v>0</v>
      </c>
      <c r="BL129" s="22" t="s">
        <v>160</v>
      </c>
      <c r="BM129" s="22" t="s">
        <v>979</v>
      </c>
    </row>
    <row r="130" s="11" customFormat="1">
      <c r="B130" s="234"/>
      <c r="C130" s="235"/>
      <c r="D130" s="231" t="s">
        <v>181</v>
      </c>
      <c r="E130" s="236" t="s">
        <v>21</v>
      </c>
      <c r="F130" s="237" t="s">
        <v>980</v>
      </c>
      <c r="G130" s="235"/>
      <c r="H130" s="238">
        <v>1.835</v>
      </c>
      <c r="I130" s="239"/>
      <c r="J130" s="235"/>
      <c r="K130" s="235"/>
      <c r="L130" s="240"/>
      <c r="M130" s="241"/>
      <c r="N130" s="242"/>
      <c r="O130" s="242"/>
      <c r="P130" s="242"/>
      <c r="Q130" s="242"/>
      <c r="R130" s="242"/>
      <c r="S130" s="242"/>
      <c r="T130" s="243"/>
      <c r="AT130" s="244" t="s">
        <v>181</v>
      </c>
      <c r="AU130" s="244" t="s">
        <v>83</v>
      </c>
      <c r="AV130" s="11" t="s">
        <v>83</v>
      </c>
      <c r="AW130" s="11" t="s">
        <v>37</v>
      </c>
      <c r="AX130" s="11" t="s">
        <v>73</v>
      </c>
      <c r="AY130" s="244" t="s">
        <v>153</v>
      </c>
    </row>
    <row r="131" s="12" customFormat="1">
      <c r="B131" s="245"/>
      <c r="C131" s="246"/>
      <c r="D131" s="231" t="s">
        <v>181</v>
      </c>
      <c r="E131" s="247" t="s">
        <v>21</v>
      </c>
      <c r="F131" s="248" t="s">
        <v>183</v>
      </c>
      <c r="G131" s="246"/>
      <c r="H131" s="249">
        <v>1.835</v>
      </c>
      <c r="I131" s="250"/>
      <c r="J131" s="246"/>
      <c r="K131" s="246"/>
      <c r="L131" s="251"/>
      <c r="M131" s="252"/>
      <c r="N131" s="253"/>
      <c r="O131" s="253"/>
      <c r="P131" s="253"/>
      <c r="Q131" s="253"/>
      <c r="R131" s="253"/>
      <c r="S131" s="253"/>
      <c r="T131" s="254"/>
      <c r="AT131" s="255" t="s">
        <v>181</v>
      </c>
      <c r="AU131" s="255" t="s">
        <v>83</v>
      </c>
      <c r="AV131" s="12" t="s">
        <v>160</v>
      </c>
      <c r="AW131" s="12" t="s">
        <v>37</v>
      </c>
      <c r="AX131" s="12" t="s">
        <v>81</v>
      </c>
      <c r="AY131" s="255" t="s">
        <v>153</v>
      </c>
    </row>
    <row r="132" s="11" customFormat="1">
      <c r="B132" s="234"/>
      <c r="C132" s="235"/>
      <c r="D132" s="231" t="s">
        <v>181</v>
      </c>
      <c r="E132" s="235"/>
      <c r="F132" s="237" t="s">
        <v>981</v>
      </c>
      <c r="G132" s="235"/>
      <c r="H132" s="238">
        <v>0.028000000000000001</v>
      </c>
      <c r="I132" s="239"/>
      <c r="J132" s="235"/>
      <c r="K132" s="235"/>
      <c r="L132" s="240"/>
      <c r="M132" s="241"/>
      <c r="N132" s="242"/>
      <c r="O132" s="242"/>
      <c r="P132" s="242"/>
      <c r="Q132" s="242"/>
      <c r="R132" s="242"/>
      <c r="S132" s="242"/>
      <c r="T132" s="243"/>
      <c r="AT132" s="244" t="s">
        <v>181</v>
      </c>
      <c r="AU132" s="244" t="s">
        <v>83</v>
      </c>
      <c r="AV132" s="11" t="s">
        <v>83</v>
      </c>
      <c r="AW132" s="11" t="s">
        <v>6</v>
      </c>
      <c r="AX132" s="11" t="s">
        <v>81</v>
      </c>
      <c r="AY132" s="244" t="s">
        <v>153</v>
      </c>
    </row>
    <row r="133" s="10" customFormat="1" ht="29.88" customHeight="1">
      <c r="B133" s="203"/>
      <c r="C133" s="204"/>
      <c r="D133" s="205" t="s">
        <v>72</v>
      </c>
      <c r="E133" s="217" t="s">
        <v>176</v>
      </c>
      <c r="F133" s="217" t="s">
        <v>352</v>
      </c>
      <c r="G133" s="204"/>
      <c r="H133" s="204"/>
      <c r="I133" s="207"/>
      <c r="J133" s="218">
        <f>BK133</f>
        <v>0</v>
      </c>
      <c r="K133" s="204"/>
      <c r="L133" s="209"/>
      <c r="M133" s="210"/>
      <c r="N133" s="211"/>
      <c r="O133" s="211"/>
      <c r="P133" s="212">
        <f>SUM(P134:P153)</f>
        <v>0</v>
      </c>
      <c r="Q133" s="211"/>
      <c r="R133" s="212">
        <f>SUM(R134:R153)</f>
        <v>3.52</v>
      </c>
      <c r="S133" s="211"/>
      <c r="T133" s="213">
        <f>SUM(T134:T153)</f>
        <v>0</v>
      </c>
      <c r="AR133" s="214" t="s">
        <v>81</v>
      </c>
      <c r="AT133" s="215" t="s">
        <v>72</v>
      </c>
      <c r="AU133" s="215" t="s">
        <v>81</v>
      </c>
      <c r="AY133" s="214" t="s">
        <v>153</v>
      </c>
      <c r="BK133" s="216">
        <f>SUM(BK134:BK153)</f>
        <v>0</v>
      </c>
    </row>
    <row r="134" s="1" customFormat="1" ht="38.25" customHeight="1">
      <c r="B134" s="44"/>
      <c r="C134" s="219" t="s">
        <v>253</v>
      </c>
      <c r="D134" s="219" t="s">
        <v>155</v>
      </c>
      <c r="E134" s="220" t="s">
        <v>354</v>
      </c>
      <c r="F134" s="221" t="s">
        <v>355</v>
      </c>
      <c r="G134" s="222" t="s">
        <v>158</v>
      </c>
      <c r="H134" s="223">
        <v>73.340000000000003</v>
      </c>
      <c r="I134" s="224"/>
      <c r="J134" s="225">
        <f>ROUND(I134*H134,2)</f>
        <v>0</v>
      </c>
      <c r="K134" s="221" t="s">
        <v>159</v>
      </c>
      <c r="L134" s="70"/>
      <c r="M134" s="226" t="s">
        <v>21</v>
      </c>
      <c r="N134" s="227" t="s">
        <v>44</v>
      </c>
      <c r="O134" s="45"/>
      <c r="P134" s="228">
        <f>O134*H134</f>
        <v>0</v>
      </c>
      <c r="Q134" s="228">
        <v>0</v>
      </c>
      <c r="R134" s="228">
        <f>Q134*H134</f>
        <v>0</v>
      </c>
      <c r="S134" s="228">
        <v>0</v>
      </c>
      <c r="T134" s="229">
        <f>S134*H134</f>
        <v>0</v>
      </c>
      <c r="AR134" s="22" t="s">
        <v>160</v>
      </c>
      <c r="AT134" s="22" t="s">
        <v>155</v>
      </c>
      <c r="AU134" s="22" t="s">
        <v>83</v>
      </c>
      <c r="AY134" s="22" t="s">
        <v>153</v>
      </c>
      <c r="BE134" s="230">
        <f>IF(N134="základní",J134,0)</f>
        <v>0</v>
      </c>
      <c r="BF134" s="230">
        <f>IF(N134="snížená",J134,0)</f>
        <v>0</v>
      </c>
      <c r="BG134" s="230">
        <f>IF(N134="zákl. přenesená",J134,0)</f>
        <v>0</v>
      </c>
      <c r="BH134" s="230">
        <f>IF(N134="sníž. přenesená",J134,0)</f>
        <v>0</v>
      </c>
      <c r="BI134" s="230">
        <f>IF(N134="nulová",J134,0)</f>
        <v>0</v>
      </c>
      <c r="BJ134" s="22" t="s">
        <v>81</v>
      </c>
      <c r="BK134" s="230">
        <f>ROUND(I134*H134,2)</f>
        <v>0</v>
      </c>
      <c r="BL134" s="22" t="s">
        <v>160</v>
      </c>
      <c r="BM134" s="22" t="s">
        <v>982</v>
      </c>
    </row>
    <row r="135" s="1" customFormat="1">
      <c r="B135" s="44"/>
      <c r="C135" s="72"/>
      <c r="D135" s="231" t="s">
        <v>162</v>
      </c>
      <c r="E135" s="72"/>
      <c r="F135" s="232" t="s">
        <v>953</v>
      </c>
      <c r="G135" s="72"/>
      <c r="H135" s="72"/>
      <c r="I135" s="189"/>
      <c r="J135" s="72"/>
      <c r="K135" s="72"/>
      <c r="L135" s="70"/>
      <c r="M135" s="233"/>
      <c r="N135" s="45"/>
      <c r="O135" s="45"/>
      <c r="P135" s="45"/>
      <c r="Q135" s="45"/>
      <c r="R135" s="45"/>
      <c r="S135" s="45"/>
      <c r="T135" s="93"/>
      <c r="AT135" s="22" t="s">
        <v>162</v>
      </c>
      <c r="AU135" s="22" t="s">
        <v>83</v>
      </c>
    </row>
    <row r="136" s="1" customFormat="1" ht="16.5" customHeight="1">
      <c r="B136" s="44"/>
      <c r="C136" s="256" t="s">
        <v>258</v>
      </c>
      <c r="D136" s="256" t="s">
        <v>230</v>
      </c>
      <c r="E136" s="257" t="s">
        <v>359</v>
      </c>
      <c r="F136" s="258" t="s">
        <v>360</v>
      </c>
      <c r="G136" s="259" t="s">
        <v>233</v>
      </c>
      <c r="H136" s="260">
        <v>3.52</v>
      </c>
      <c r="I136" s="261"/>
      <c r="J136" s="262">
        <f>ROUND(I136*H136,2)</f>
        <v>0</v>
      </c>
      <c r="K136" s="258" t="s">
        <v>159</v>
      </c>
      <c r="L136" s="263"/>
      <c r="M136" s="264" t="s">
        <v>21</v>
      </c>
      <c r="N136" s="265" t="s">
        <v>44</v>
      </c>
      <c r="O136" s="45"/>
      <c r="P136" s="228">
        <f>O136*H136</f>
        <v>0</v>
      </c>
      <c r="Q136" s="228">
        <v>1</v>
      </c>
      <c r="R136" s="228">
        <f>Q136*H136</f>
        <v>3.52</v>
      </c>
      <c r="S136" s="228">
        <v>0</v>
      </c>
      <c r="T136" s="229">
        <f>S136*H136</f>
        <v>0</v>
      </c>
      <c r="AR136" s="22" t="s">
        <v>196</v>
      </c>
      <c r="AT136" s="22" t="s">
        <v>230</v>
      </c>
      <c r="AU136" s="22" t="s">
        <v>83</v>
      </c>
      <c r="AY136" s="22" t="s">
        <v>153</v>
      </c>
      <c r="BE136" s="230">
        <f>IF(N136="základní",J136,0)</f>
        <v>0</v>
      </c>
      <c r="BF136" s="230">
        <f>IF(N136="snížená",J136,0)</f>
        <v>0</v>
      </c>
      <c r="BG136" s="230">
        <f>IF(N136="zákl. přenesená",J136,0)</f>
        <v>0</v>
      </c>
      <c r="BH136" s="230">
        <f>IF(N136="sníž. přenesená",J136,0)</f>
        <v>0</v>
      </c>
      <c r="BI136" s="230">
        <f>IF(N136="nulová",J136,0)</f>
        <v>0</v>
      </c>
      <c r="BJ136" s="22" t="s">
        <v>81</v>
      </c>
      <c r="BK136" s="230">
        <f>ROUND(I136*H136,2)</f>
        <v>0</v>
      </c>
      <c r="BL136" s="22" t="s">
        <v>160</v>
      </c>
      <c r="BM136" s="22" t="s">
        <v>983</v>
      </c>
    </row>
    <row r="137" s="1" customFormat="1">
      <c r="B137" s="44"/>
      <c r="C137" s="72"/>
      <c r="D137" s="231" t="s">
        <v>162</v>
      </c>
      <c r="E137" s="72"/>
      <c r="F137" s="232" t="s">
        <v>984</v>
      </c>
      <c r="G137" s="72"/>
      <c r="H137" s="72"/>
      <c r="I137" s="189"/>
      <c r="J137" s="72"/>
      <c r="K137" s="72"/>
      <c r="L137" s="70"/>
      <c r="M137" s="233"/>
      <c r="N137" s="45"/>
      <c r="O137" s="45"/>
      <c r="P137" s="45"/>
      <c r="Q137" s="45"/>
      <c r="R137" s="45"/>
      <c r="S137" s="45"/>
      <c r="T137" s="93"/>
      <c r="AT137" s="22" t="s">
        <v>162</v>
      </c>
      <c r="AU137" s="22" t="s">
        <v>83</v>
      </c>
    </row>
    <row r="138" s="11" customFormat="1">
      <c r="B138" s="234"/>
      <c r="C138" s="235"/>
      <c r="D138" s="231" t="s">
        <v>181</v>
      </c>
      <c r="E138" s="236" t="s">
        <v>21</v>
      </c>
      <c r="F138" s="237" t="s">
        <v>985</v>
      </c>
      <c r="G138" s="235"/>
      <c r="H138" s="238">
        <v>3.52</v>
      </c>
      <c r="I138" s="239"/>
      <c r="J138" s="235"/>
      <c r="K138" s="235"/>
      <c r="L138" s="240"/>
      <c r="M138" s="241"/>
      <c r="N138" s="242"/>
      <c r="O138" s="242"/>
      <c r="P138" s="242"/>
      <c r="Q138" s="242"/>
      <c r="R138" s="242"/>
      <c r="S138" s="242"/>
      <c r="T138" s="243"/>
      <c r="AT138" s="244" t="s">
        <v>181</v>
      </c>
      <c r="AU138" s="244" t="s">
        <v>83</v>
      </c>
      <c r="AV138" s="11" t="s">
        <v>83</v>
      </c>
      <c r="AW138" s="11" t="s">
        <v>37</v>
      </c>
      <c r="AX138" s="11" t="s">
        <v>73</v>
      </c>
      <c r="AY138" s="244" t="s">
        <v>153</v>
      </c>
    </row>
    <row r="139" s="12" customFormat="1">
      <c r="B139" s="245"/>
      <c r="C139" s="246"/>
      <c r="D139" s="231" t="s">
        <v>181</v>
      </c>
      <c r="E139" s="247" t="s">
        <v>21</v>
      </c>
      <c r="F139" s="248" t="s">
        <v>183</v>
      </c>
      <c r="G139" s="246"/>
      <c r="H139" s="249">
        <v>3.52</v>
      </c>
      <c r="I139" s="250"/>
      <c r="J139" s="246"/>
      <c r="K139" s="246"/>
      <c r="L139" s="251"/>
      <c r="M139" s="252"/>
      <c r="N139" s="253"/>
      <c r="O139" s="253"/>
      <c r="P139" s="253"/>
      <c r="Q139" s="253"/>
      <c r="R139" s="253"/>
      <c r="S139" s="253"/>
      <c r="T139" s="254"/>
      <c r="AT139" s="255" t="s">
        <v>181</v>
      </c>
      <c r="AU139" s="255" t="s">
        <v>83</v>
      </c>
      <c r="AV139" s="12" t="s">
        <v>160</v>
      </c>
      <c r="AW139" s="12" t="s">
        <v>37</v>
      </c>
      <c r="AX139" s="12" t="s">
        <v>81</v>
      </c>
      <c r="AY139" s="255" t="s">
        <v>153</v>
      </c>
    </row>
    <row r="140" s="1" customFormat="1" ht="25.5" customHeight="1">
      <c r="B140" s="44"/>
      <c r="C140" s="219" t="s">
        <v>9</v>
      </c>
      <c r="D140" s="219" t="s">
        <v>155</v>
      </c>
      <c r="E140" s="220" t="s">
        <v>365</v>
      </c>
      <c r="F140" s="221" t="s">
        <v>366</v>
      </c>
      <c r="G140" s="222" t="s">
        <v>158</v>
      </c>
      <c r="H140" s="223">
        <v>73.400000000000006</v>
      </c>
      <c r="I140" s="224"/>
      <c r="J140" s="225">
        <f>ROUND(I140*H140,2)</f>
        <v>0</v>
      </c>
      <c r="K140" s="221" t="s">
        <v>159</v>
      </c>
      <c r="L140" s="70"/>
      <c r="M140" s="226" t="s">
        <v>21</v>
      </c>
      <c r="N140" s="227" t="s">
        <v>44</v>
      </c>
      <c r="O140" s="45"/>
      <c r="P140" s="228">
        <f>O140*H140</f>
        <v>0</v>
      </c>
      <c r="Q140" s="228">
        <v>0</v>
      </c>
      <c r="R140" s="228">
        <f>Q140*H140</f>
        <v>0</v>
      </c>
      <c r="S140" s="228">
        <v>0</v>
      </c>
      <c r="T140" s="229">
        <f>S140*H140</f>
        <v>0</v>
      </c>
      <c r="AR140" s="22" t="s">
        <v>160</v>
      </c>
      <c r="AT140" s="22" t="s">
        <v>155</v>
      </c>
      <c r="AU140" s="22" t="s">
        <v>83</v>
      </c>
      <c r="AY140" s="22" t="s">
        <v>153</v>
      </c>
      <c r="BE140" s="230">
        <f>IF(N140="základní",J140,0)</f>
        <v>0</v>
      </c>
      <c r="BF140" s="230">
        <f>IF(N140="snížená",J140,0)</f>
        <v>0</v>
      </c>
      <c r="BG140" s="230">
        <f>IF(N140="zákl. přenesená",J140,0)</f>
        <v>0</v>
      </c>
      <c r="BH140" s="230">
        <f>IF(N140="sníž. přenesená",J140,0)</f>
        <v>0</v>
      </c>
      <c r="BI140" s="230">
        <f>IF(N140="nulová",J140,0)</f>
        <v>0</v>
      </c>
      <c r="BJ140" s="22" t="s">
        <v>81</v>
      </c>
      <c r="BK140" s="230">
        <f>ROUND(I140*H140,2)</f>
        <v>0</v>
      </c>
      <c r="BL140" s="22" t="s">
        <v>160</v>
      </c>
      <c r="BM140" s="22" t="s">
        <v>986</v>
      </c>
    </row>
    <row r="141" s="1" customFormat="1">
      <c r="B141" s="44"/>
      <c r="C141" s="72"/>
      <c r="D141" s="231" t="s">
        <v>162</v>
      </c>
      <c r="E141" s="72"/>
      <c r="F141" s="232" t="s">
        <v>908</v>
      </c>
      <c r="G141" s="72"/>
      <c r="H141" s="72"/>
      <c r="I141" s="189"/>
      <c r="J141" s="72"/>
      <c r="K141" s="72"/>
      <c r="L141" s="70"/>
      <c r="M141" s="233"/>
      <c r="N141" s="45"/>
      <c r="O141" s="45"/>
      <c r="P141" s="45"/>
      <c r="Q141" s="45"/>
      <c r="R141" s="45"/>
      <c r="S141" s="45"/>
      <c r="T141" s="93"/>
      <c r="AT141" s="22" t="s">
        <v>162</v>
      </c>
      <c r="AU141" s="22" t="s">
        <v>83</v>
      </c>
    </row>
    <row r="142" s="1" customFormat="1" ht="38.25" customHeight="1">
      <c r="B142" s="44"/>
      <c r="C142" s="219" t="s">
        <v>267</v>
      </c>
      <c r="D142" s="219" t="s">
        <v>155</v>
      </c>
      <c r="E142" s="220" t="s">
        <v>370</v>
      </c>
      <c r="F142" s="221" t="s">
        <v>371</v>
      </c>
      <c r="G142" s="222" t="s">
        <v>158</v>
      </c>
      <c r="H142" s="223">
        <v>73.400000000000006</v>
      </c>
      <c r="I142" s="224"/>
      <c r="J142" s="225">
        <f>ROUND(I142*H142,2)</f>
        <v>0</v>
      </c>
      <c r="K142" s="221" t="s">
        <v>159</v>
      </c>
      <c r="L142" s="70"/>
      <c r="M142" s="226" t="s">
        <v>21</v>
      </c>
      <c r="N142" s="227" t="s">
        <v>44</v>
      </c>
      <c r="O142" s="45"/>
      <c r="P142" s="228">
        <f>O142*H142</f>
        <v>0</v>
      </c>
      <c r="Q142" s="228">
        <v>0</v>
      </c>
      <c r="R142" s="228">
        <f>Q142*H142</f>
        <v>0</v>
      </c>
      <c r="S142" s="228">
        <v>0</v>
      </c>
      <c r="T142" s="229">
        <f>S142*H142</f>
        <v>0</v>
      </c>
      <c r="AR142" s="22" t="s">
        <v>160</v>
      </c>
      <c r="AT142" s="22" t="s">
        <v>155</v>
      </c>
      <c r="AU142" s="22" t="s">
        <v>83</v>
      </c>
      <c r="AY142" s="22" t="s">
        <v>153</v>
      </c>
      <c r="BE142" s="230">
        <f>IF(N142="základní",J142,0)</f>
        <v>0</v>
      </c>
      <c r="BF142" s="230">
        <f>IF(N142="snížená",J142,0)</f>
        <v>0</v>
      </c>
      <c r="BG142" s="230">
        <f>IF(N142="zákl. přenesená",J142,0)</f>
        <v>0</v>
      </c>
      <c r="BH142" s="230">
        <f>IF(N142="sníž. přenesená",J142,0)</f>
        <v>0</v>
      </c>
      <c r="BI142" s="230">
        <f>IF(N142="nulová",J142,0)</f>
        <v>0</v>
      </c>
      <c r="BJ142" s="22" t="s">
        <v>81</v>
      </c>
      <c r="BK142" s="230">
        <f>ROUND(I142*H142,2)</f>
        <v>0</v>
      </c>
      <c r="BL142" s="22" t="s">
        <v>160</v>
      </c>
      <c r="BM142" s="22" t="s">
        <v>987</v>
      </c>
    </row>
    <row r="143" s="1" customFormat="1">
      <c r="B143" s="44"/>
      <c r="C143" s="72"/>
      <c r="D143" s="231" t="s">
        <v>162</v>
      </c>
      <c r="E143" s="72"/>
      <c r="F143" s="232" t="s">
        <v>373</v>
      </c>
      <c r="G143" s="72"/>
      <c r="H143" s="72"/>
      <c r="I143" s="189"/>
      <c r="J143" s="72"/>
      <c r="K143" s="72"/>
      <c r="L143" s="70"/>
      <c r="M143" s="233"/>
      <c r="N143" s="45"/>
      <c r="O143" s="45"/>
      <c r="P143" s="45"/>
      <c r="Q143" s="45"/>
      <c r="R143" s="45"/>
      <c r="S143" s="45"/>
      <c r="T143" s="93"/>
      <c r="AT143" s="22" t="s">
        <v>162</v>
      </c>
      <c r="AU143" s="22" t="s">
        <v>83</v>
      </c>
    </row>
    <row r="144" s="1" customFormat="1" ht="25.5" customHeight="1">
      <c r="B144" s="44"/>
      <c r="C144" s="219" t="s">
        <v>273</v>
      </c>
      <c r="D144" s="219" t="s">
        <v>155</v>
      </c>
      <c r="E144" s="220" t="s">
        <v>375</v>
      </c>
      <c r="F144" s="221" t="s">
        <v>376</v>
      </c>
      <c r="G144" s="222" t="s">
        <v>158</v>
      </c>
      <c r="H144" s="223">
        <v>73.400000000000006</v>
      </c>
      <c r="I144" s="224"/>
      <c r="J144" s="225">
        <f>ROUND(I144*H144,2)</f>
        <v>0</v>
      </c>
      <c r="K144" s="221" t="s">
        <v>159</v>
      </c>
      <c r="L144" s="70"/>
      <c r="M144" s="226" t="s">
        <v>21</v>
      </c>
      <c r="N144" s="227" t="s">
        <v>44</v>
      </c>
      <c r="O144" s="45"/>
      <c r="P144" s="228">
        <f>O144*H144</f>
        <v>0</v>
      </c>
      <c r="Q144" s="228">
        <v>0</v>
      </c>
      <c r="R144" s="228">
        <f>Q144*H144</f>
        <v>0</v>
      </c>
      <c r="S144" s="228">
        <v>0</v>
      </c>
      <c r="T144" s="229">
        <f>S144*H144</f>
        <v>0</v>
      </c>
      <c r="AR144" s="22" t="s">
        <v>160</v>
      </c>
      <c r="AT144" s="22" t="s">
        <v>155</v>
      </c>
      <c r="AU144" s="22" t="s">
        <v>83</v>
      </c>
      <c r="AY144" s="22" t="s">
        <v>153</v>
      </c>
      <c r="BE144" s="230">
        <f>IF(N144="základní",J144,0)</f>
        <v>0</v>
      </c>
      <c r="BF144" s="230">
        <f>IF(N144="snížená",J144,0)</f>
        <v>0</v>
      </c>
      <c r="BG144" s="230">
        <f>IF(N144="zákl. přenesená",J144,0)</f>
        <v>0</v>
      </c>
      <c r="BH144" s="230">
        <f>IF(N144="sníž. přenesená",J144,0)</f>
        <v>0</v>
      </c>
      <c r="BI144" s="230">
        <f>IF(N144="nulová",J144,0)</f>
        <v>0</v>
      </c>
      <c r="BJ144" s="22" t="s">
        <v>81</v>
      </c>
      <c r="BK144" s="230">
        <f>ROUND(I144*H144,2)</f>
        <v>0</v>
      </c>
      <c r="BL144" s="22" t="s">
        <v>160</v>
      </c>
      <c r="BM144" s="22" t="s">
        <v>988</v>
      </c>
    </row>
    <row r="145" s="1" customFormat="1">
      <c r="B145" s="44"/>
      <c r="C145" s="72"/>
      <c r="D145" s="231" t="s">
        <v>162</v>
      </c>
      <c r="E145" s="72"/>
      <c r="F145" s="232" t="s">
        <v>989</v>
      </c>
      <c r="G145" s="72"/>
      <c r="H145" s="72"/>
      <c r="I145" s="189"/>
      <c r="J145" s="72"/>
      <c r="K145" s="72"/>
      <c r="L145" s="70"/>
      <c r="M145" s="233"/>
      <c r="N145" s="45"/>
      <c r="O145" s="45"/>
      <c r="P145" s="45"/>
      <c r="Q145" s="45"/>
      <c r="R145" s="45"/>
      <c r="S145" s="45"/>
      <c r="T145" s="93"/>
      <c r="AT145" s="22" t="s">
        <v>162</v>
      </c>
      <c r="AU145" s="22" t="s">
        <v>83</v>
      </c>
    </row>
    <row r="146" s="1" customFormat="1" ht="16.5" customHeight="1">
      <c r="B146" s="44"/>
      <c r="C146" s="219" t="s">
        <v>278</v>
      </c>
      <c r="D146" s="219" t="s">
        <v>155</v>
      </c>
      <c r="E146" s="220" t="s">
        <v>385</v>
      </c>
      <c r="F146" s="221" t="s">
        <v>386</v>
      </c>
      <c r="G146" s="222" t="s">
        <v>158</v>
      </c>
      <c r="H146" s="223">
        <v>73.400000000000006</v>
      </c>
      <c r="I146" s="224"/>
      <c r="J146" s="225">
        <f>ROUND(I146*H146,2)</f>
        <v>0</v>
      </c>
      <c r="K146" s="221" t="s">
        <v>159</v>
      </c>
      <c r="L146" s="70"/>
      <c r="M146" s="226" t="s">
        <v>21</v>
      </c>
      <c r="N146" s="227" t="s">
        <v>44</v>
      </c>
      <c r="O146" s="45"/>
      <c r="P146" s="228">
        <f>O146*H146</f>
        <v>0</v>
      </c>
      <c r="Q146" s="228">
        <v>0</v>
      </c>
      <c r="R146" s="228">
        <f>Q146*H146</f>
        <v>0</v>
      </c>
      <c r="S146" s="228">
        <v>0</v>
      </c>
      <c r="T146" s="229">
        <f>S146*H146</f>
        <v>0</v>
      </c>
      <c r="AR146" s="22" t="s">
        <v>160</v>
      </c>
      <c r="AT146" s="22" t="s">
        <v>155</v>
      </c>
      <c r="AU146" s="22" t="s">
        <v>83</v>
      </c>
      <c r="AY146" s="22" t="s">
        <v>153</v>
      </c>
      <c r="BE146" s="230">
        <f>IF(N146="základní",J146,0)</f>
        <v>0</v>
      </c>
      <c r="BF146" s="230">
        <f>IF(N146="snížená",J146,0)</f>
        <v>0</v>
      </c>
      <c r="BG146" s="230">
        <f>IF(N146="zákl. přenesená",J146,0)</f>
        <v>0</v>
      </c>
      <c r="BH146" s="230">
        <f>IF(N146="sníž. přenesená",J146,0)</f>
        <v>0</v>
      </c>
      <c r="BI146" s="230">
        <f>IF(N146="nulová",J146,0)</f>
        <v>0</v>
      </c>
      <c r="BJ146" s="22" t="s">
        <v>81</v>
      </c>
      <c r="BK146" s="230">
        <f>ROUND(I146*H146,2)</f>
        <v>0</v>
      </c>
      <c r="BL146" s="22" t="s">
        <v>160</v>
      </c>
      <c r="BM146" s="22" t="s">
        <v>990</v>
      </c>
    </row>
    <row r="147" s="1" customFormat="1">
      <c r="B147" s="44"/>
      <c r="C147" s="72"/>
      <c r="D147" s="231" t="s">
        <v>162</v>
      </c>
      <c r="E147" s="72"/>
      <c r="F147" s="232" t="s">
        <v>388</v>
      </c>
      <c r="G147" s="72"/>
      <c r="H147" s="72"/>
      <c r="I147" s="189"/>
      <c r="J147" s="72"/>
      <c r="K147" s="72"/>
      <c r="L147" s="70"/>
      <c r="M147" s="233"/>
      <c r="N147" s="45"/>
      <c r="O147" s="45"/>
      <c r="P147" s="45"/>
      <c r="Q147" s="45"/>
      <c r="R147" s="45"/>
      <c r="S147" s="45"/>
      <c r="T147" s="93"/>
      <c r="AT147" s="22" t="s">
        <v>162</v>
      </c>
      <c r="AU147" s="22" t="s">
        <v>83</v>
      </c>
    </row>
    <row r="148" s="1" customFormat="1" ht="25.5" customHeight="1">
      <c r="B148" s="44"/>
      <c r="C148" s="219" t="s">
        <v>283</v>
      </c>
      <c r="D148" s="219" t="s">
        <v>155</v>
      </c>
      <c r="E148" s="220" t="s">
        <v>390</v>
      </c>
      <c r="F148" s="221" t="s">
        <v>391</v>
      </c>
      <c r="G148" s="222" t="s">
        <v>158</v>
      </c>
      <c r="H148" s="223">
        <v>146.90000000000001</v>
      </c>
      <c r="I148" s="224"/>
      <c r="J148" s="225">
        <f>ROUND(I148*H148,2)</f>
        <v>0</v>
      </c>
      <c r="K148" s="221" t="s">
        <v>159</v>
      </c>
      <c r="L148" s="70"/>
      <c r="M148" s="226" t="s">
        <v>21</v>
      </c>
      <c r="N148" s="227" t="s">
        <v>44</v>
      </c>
      <c r="O148" s="45"/>
      <c r="P148" s="228">
        <f>O148*H148</f>
        <v>0</v>
      </c>
      <c r="Q148" s="228">
        <v>0</v>
      </c>
      <c r="R148" s="228">
        <f>Q148*H148</f>
        <v>0</v>
      </c>
      <c r="S148" s="228">
        <v>0</v>
      </c>
      <c r="T148" s="229">
        <f>S148*H148</f>
        <v>0</v>
      </c>
      <c r="AR148" s="22" t="s">
        <v>160</v>
      </c>
      <c r="AT148" s="22" t="s">
        <v>155</v>
      </c>
      <c r="AU148" s="22" t="s">
        <v>83</v>
      </c>
      <c r="AY148" s="22" t="s">
        <v>153</v>
      </c>
      <c r="BE148" s="230">
        <f>IF(N148="základní",J148,0)</f>
        <v>0</v>
      </c>
      <c r="BF148" s="230">
        <f>IF(N148="snížená",J148,0)</f>
        <v>0</v>
      </c>
      <c r="BG148" s="230">
        <f>IF(N148="zákl. přenesená",J148,0)</f>
        <v>0</v>
      </c>
      <c r="BH148" s="230">
        <f>IF(N148="sníž. přenesená",J148,0)</f>
        <v>0</v>
      </c>
      <c r="BI148" s="230">
        <f>IF(N148="nulová",J148,0)</f>
        <v>0</v>
      </c>
      <c r="BJ148" s="22" t="s">
        <v>81</v>
      </c>
      <c r="BK148" s="230">
        <f>ROUND(I148*H148,2)</f>
        <v>0</v>
      </c>
      <c r="BL148" s="22" t="s">
        <v>160</v>
      </c>
      <c r="BM148" s="22" t="s">
        <v>991</v>
      </c>
    </row>
    <row r="149" s="1" customFormat="1">
      <c r="B149" s="44"/>
      <c r="C149" s="72"/>
      <c r="D149" s="231" t="s">
        <v>162</v>
      </c>
      <c r="E149" s="72"/>
      <c r="F149" s="232" t="s">
        <v>393</v>
      </c>
      <c r="G149" s="72"/>
      <c r="H149" s="72"/>
      <c r="I149" s="189"/>
      <c r="J149" s="72"/>
      <c r="K149" s="72"/>
      <c r="L149" s="70"/>
      <c r="M149" s="233"/>
      <c r="N149" s="45"/>
      <c r="O149" s="45"/>
      <c r="P149" s="45"/>
      <c r="Q149" s="45"/>
      <c r="R149" s="45"/>
      <c r="S149" s="45"/>
      <c r="T149" s="93"/>
      <c r="AT149" s="22" t="s">
        <v>162</v>
      </c>
      <c r="AU149" s="22" t="s">
        <v>83</v>
      </c>
    </row>
    <row r="150" s="1" customFormat="1" ht="25.5" customHeight="1">
      <c r="B150" s="44"/>
      <c r="C150" s="219" t="s">
        <v>289</v>
      </c>
      <c r="D150" s="219" t="s">
        <v>155</v>
      </c>
      <c r="E150" s="220" t="s">
        <v>400</v>
      </c>
      <c r="F150" s="221" t="s">
        <v>401</v>
      </c>
      <c r="G150" s="222" t="s">
        <v>158</v>
      </c>
      <c r="H150" s="223">
        <v>73.400000000000006</v>
      </c>
      <c r="I150" s="224"/>
      <c r="J150" s="225">
        <f>ROUND(I150*H150,2)</f>
        <v>0</v>
      </c>
      <c r="K150" s="221" t="s">
        <v>159</v>
      </c>
      <c r="L150" s="70"/>
      <c r="M150" s="226" t="s">
        <v>21</v>
      </c>
      <c r="N150" s="227" t="s">
        <v>44</v>
      </c>
      <c r="O150" s="45"/>
      <c r="P150" s="228">
        <f>O150*H150</f>
        <v>0</v>
      </c>
      <c r="Q150" s="228">
        <v>0</v>
      </c>
      <c r="R150" s="228">
        <f>Q150*H150</f>
        <v>0</v>
      </c>
      <c r="S150" s="228">
        <v>0</v>
      </c>
      <c r="T150" s="229">
        <f>S150*H150</f>
        <v>0</v>
      </c>
      <c r="AR150" s="22" t="s">
        <v>160</v>
      </c>
      <c r="AT150" s="22" t="s">
        <v>155</v>
      </c>
      <c r="AU150" s="22" t="s">
        <v>83</v>
      </c>
      <c r="AY150" s="22" t="s">
        <v>153</v>
      </c>
      <c r="BE150" s="230">
        <f>IF(N150="základní",J150,0)</f>
        <v>0</v>
      </c>
      <c r="BF150" s="230">
        <f>IF(N150="snížená",J150,0)</f>
        <v>0</v>
      </c>
      <c r="BG150" s="230">
        <f>IF(N150="zákl. přenesená",J150,0)</f>
        <v>0</v>
      </c>
      <c r="BH150" s="230">
        <f>IF(N150="sníž. přenesená",J150,0)</f>
        <v>0</v>
      </c>
      <c r="BI150" s="230">
        <f>IF(N150="nulová",J150,0)</f>
        <v>0</v>
      </c>
      <c r="BJ150" s="22" t="s">
        <v>81</v>
      </c>
      <c r="BK150" s="230">
        <f>ROUND(I150*H150,2)</f>
        <v>0</v>
      </c>
      <c r="BL150" s="22" t="s">
        <v>160</v>
      </c>
      <c r="BM150" s="22" t="s">
        <v>992</v>
      </c>
    </row>
    <row r="151" s="1" customFormat="1">
      <c r="B151" s="44"/>
      <c r="C151" s="72"/>
      <c r="D151" s="231" t="s">
        <v>162</v>
      </c>
      <c r="E151" s="72"/>
      <c r="F151" s="232" t="s">
        <v>403</v>
      </c>
      <c r="G151" s="72"/>
      <c r="H151" s="72"/>
      <c r="I151" s="189"/>
      <c r="J151" s="72"/>
      <c r="K151" s="72"/>
      <c r="L151" s="70"/>
      <c r="M151" s="233"/>
      <c r="N151" s="45"/>
      <c r="O151" s="45"/>
      <c r="P151" s="45"/>
      <c r="Q151" s="45"/>
      <c r="R151" s="45"/>
      <c r="S151" s="45"/>
      <c r="T151" s="93"/>
      <c r="AT151" s="22" t="s">
        <v>162</v>
      </c>
      <c r="AU151" s="22" t="s">
        <v>83</v>
      </c>
    </row>
    <row r="152" s="1" customFormat="1" ht="25.5" customHeight="1">
      <c r="B152" s="44"/>
      <c r="C152" s="219" t="s">
        <v>294</v>
      </c>
      <c r="D152" s="219" t="s">
        <v>155</v>
      </c>
      <c r="E152" s="220" t="s">
        <v>405</v>
      </c>
      <c r="F152" s="221" t="s">
        <v>406</v>
      </c>
      <c r="G152" s="222" t="s">
        <v>158</v>
      </c>
      <c r="H152" s="223">
        <v>73.400000000000006</v>
      </c>
      <c r="I152" s="224"/>
      <c r="J152" s="225">
        <f>ROUND(I152*H152,2)</f>
        <v>0</v>
      </c>
      <c r="K152" s="221" t="s">
        <v>159</v>
      </c>
      <c r="L152" s="70"/>
      <c r="M152" s="226" t="s">
        <v>21</v>
      </c>
      <c r="N152" s="227" t="s">
        <v>44</v>
      </c>
      <c r="O152" s="45"/>
      <c r="P152" s="228">
        <f>O152*H152</f>
        <v>0</v>
      </c>
      <c r="Q152" s="228">
        <v>0</v>
      </c>
      <c r="R152" s="228">
        <f>Q152*H152</f>
        <v>0</v>
      </c>
      <c r="S152" s="228">
        <v>0</v>
      </c>
      <c r="T152" s="229">
        <f>S152*H152</f>
        <v>0</v>
      </c>
      <c r="AR152" s="22" t="s">
        <v>160</v>
      </c>
      <c r="AT152" s="22" t="s">
        <v>155</v>
      </c>
      <c r="AU152" s="22" t="s">
        <v>83</v>
      </c>
      <c r="AY152" s="22" t="s">
        <v>153</v>
      </c>
      <c r="BE152" s="230">
        <f>IF(N152="základní",J152,0)</f>
        <v>0</v>
      </c>
      <c r="BF152" s="230">
        <f>IF(N152="snížená",J152,0)</f>
        <v>0</v>
      </c>
      <c r="BG152" s="230">
        <f>IF(N152="zákl. přenesená",J152,0)</f>
        <v>0</v>
      </c>
      <c r="BH152" s="230">
        <f>IF(N152="sníž. přenesená",J152,0)</f>
        <v>0</v>
      </c>
      <c r="BI152" s="230">
        <f>IF(N152="nulová",J152,0)</f>
        <v>0</v>
      </c>
      <c r="BJ152" s="22" t="s">
        <v>81</v>
      </c>
      <c r="BK152" s="230">
        <f>ROUND(I152*H152,2)</f>
        <v>0</v>
      </c>
      <c r="BL152" s="22" t="s">
        <v>160</v>
      </c>
      <c r="BM152" s="22" t="s">
        <v>993</v>
      </c>
    </row>
    <row r="153" s="1" customFormat="1">
      <c r="B153" s="44"/>
      <c r="C153" s="72"/>
      <c r="D153" s="231" t="s">
        <v>162</v>
      </c>
      <c r="E153" s="72"/>
      <c r="F153" s="232" t="s">
        <v>408</v>
      </c>
      <c r="G153" s="72"/>
      <c r="H153" s="72"/>
      <c r="I153" s="189"/>
      <c r="J153" s="72"/>
      <c r="K153" s="72"/>
      <c r="L153" s="70"/>
      <c r="M153" s="233"/>
      <c r="N153" s="45"/>
      <c r="O153" s="45"/>
      <c r="P153" s="45"/>
      <c r="Q153" s="45"/>
      <c r="R153" s="45"/>
      <c r="S153" s="45"/>
      <c r="T153" s="93"/>
      <c r="AT153" s="22" t="s">
        <v>162</v>
      </c>
      <c r="AU153" s="22" t="s">
        <v>83</v>
      </c>
    </row>
    <row r="154" s="10" customFormat="1" ht="29.88" customHeight="1">
      <c r="B154" s="203"/>
      <c r="C154" s="204"/>
      <c r="D154" s="205" t="s">
        <v>72</v>
      </c>
      <c r="E154" s="217" t="s">
        <v>202</v>
      </c>
      <c r="F154" s="217" t="s">
        <v>426</v>
      </c>
      <c r="G154" s="204"/>
      <c r="H154" s="204"/>
      <c r="I154" s="207"/>
      <c r="J154" s="218">
        <f>BK154</f>
        <v>0</v>
      </c>
      <c r="K154" s="204"/>
      <c r="L154" s="209"/>
      <c r="M154" s="210"/>
      <c r="N154" s="211"/>
      <c r="O154" s="211"/>
      <c r="P154" s="212">
        <f>SUM(P155:P170)</f>
        <v>0</v>
      </c>
      <c r="Q154" s="211"/>
      <c r="R154" s="212">
        <f>SUM(R155:R170)</f>
        <v>2.2039461999999999</v>
      </c>
      <c r="S154" s="211"/>
      <c r="T154" s="213">
        <f>SUM(T155:T170)</f>
        <v>0</v>
      </c>
      <c r="AR154" s="214" t="s">
        <v>81</v>
      </c>
      <c r="AT154" s="215" t="s">
        <v>72</v>
      </c>
      <c r="AU154" s="215" t="s">
        <v>81</v>
      </c>
      <c r="AY154" s="214" t="s">
        <v>153</v>
      </c>
      <c r="BK154" s="216">
        <f>SUM(BK155:BK170)</f>
        <v>0</v>
      </c>
    </row>
    <row r="155" s="1" customFormat="1" ht="38.25" customHeight="1">
      <c r="B155" s="44"/>
      <c r="C155" s="219" t="s">
        <v>299</v>
      </c>
      <c r="D155" s="219" t="s">
        <v>155</v>
      </c>
      <c r="E155" s="220" t="s">
        <v>441</v>
      </c>
      <c r="F155" s="221" t="s">
        <v>442</v>
      </c>
      <c r="G155" s="222" t="s">
        <v>256</v>
      </c>
      <c r="H155" s="223">
        <v>10.6</v>
      </c>
      <c r="I155" s="224"/>
      <c r="J155" s="225">
        <f>ROUND(I155*H155,2)</f>
        <v>0</v>
      </c>
      <c r="K155" s="221" t="s">
        <v>159</v>
      </c>
      <c r="L155" s="70"/>
      <c r="M155" s="226" t="s">
        <v>21</v>
      </c>
      <c r="N155" s="227" t="s">
        <v>44</v>
      </c>
      <c r="O155" s="45"/>
      <c r="P155" s="228">
        <f>O155*H155</f>
        <v>0</v>
      </c>
      <c r="Q155" s="228">
        <v>0.1295</v>
      </c>
      <c r="R155" s="228">
        <f>Q155*H155</f>
        <v>1.3727</v>
      </c>
      <c r="S155" s="228">
        <v>0</v>
      </c>
      <c r="T155" s="229">
        <f>S155*H155</f>
        <v>0</v>
      </c>
      <c r="AR155" s="22" t="s">
        <v>160</v>
      </c>
      <c r="AT155" s="22" t="s">
        <v>155</v>
      </c>
      <c r="AU155" s="22" t="s">
        <v>83</v>
      </c>
      <c r="AY155" s="22" t="s">
        <v>153</v>
      </c>
      <c r="BE155" s="230">
        <f>IF(N155="základní",J155,0)</f>
        <v>0</v>
      </c>
      <c r="BF155" s="230">
        <f>IF(N155="snížená",J155,0)</f>
        <v>0</v>
      </c>
      <c r="BG155" s="230">
        <f>IF(N155="zákl. přenesená",J155,0)</f>
        <v>0</v>
      </c>
      <c r="BH155" s="230">
        <f>IF(N155="sníž. přenesená",J155,0)</f>
        <v>0</v>
      </c>
      <c r="BI155" s="230">
        <f>IF(N155="nulová",J155,0)</f>
        <v>0</v>
      </c>
      <c r="BJ155" s="22" t="s">
        <v>81</v>
      </c>
      <c r="BK155" s="230">
        <f>ROUND(I155*H155,2)</f>
        <v>0</v>
      </c>
      <c r="BL155" s="22" t="s">
        <v>160</v>
      </c>
      <c r="BM155" s="22" t="s">
        <v>994</v>
      </c>
    </row>
    <row r="156" s="1" customFormat="1">
      <c r="B156" s="44"/>
      <c r="C156" s="72"/>
      <c r="D156" s="231" t="s">
        <v>162</v>
      </c>
      <c r="E156" s="72"/>
      <c r="F156" s="232" t="s">
        <v>444</v>
      </c>
      <c r="G156" s="72"/>
      <c r="H156" s="72"/>
      <c r="I156" s="189"/>
      <c r="J156" s="72"/>
      <c r="K156" s="72"/>
      <c r="L156" s="70"/>
      <c r="M156" s="233"/>
      <c r="N156" s="45"/>
      <c r="O156" s="45"/>
      <c r="P156" s="45"/>
      <c r="Q156" s="45"/>
      <c r="R156" s="45"/>
      <c r="S156" s="45"/>
      <c r="T156" s="93"/>
      <c r="AT156" s="22" t="s">
        <v>162</v>
      </c>
      <c r="AU156" s="22" t="s">
        <v>83</v>
      </c>
    </row>
    <row r="157" s="1" customFormat="1" ht="16.5" customHeight="1">
      <c r="B157" s="44"/>
      <c r="C157" s="256" t="s">
        <v>305</v>
      </c>
      <c r="D157" s="256" t="s">
        <v>230</v>
      </c>
      <c r="E157" s="257" t="s">
        <v>446</v>
      </c>
      <c r="F157" s="258" t="s">
        <v>447</v>
      </c>
      <c r="G157" s="259" t="s">
        <v>170</v>
      </c>
      <c r="H157" s="260">
        <v>10.6</v>
      </c>
      <c r="I157" s="261"/>
      <c r="J157" s="262">
        <f>ROUND(I157*H157,2)</f>
        <v>0</v>
      </c>
      <c r="K157" s="258" t="s">
        <v>159</v>
      </c>
      <c r="L157" s="263"/>
      <c r="M157" s="264" t="s">
        <v>21</v>
      </c>
      <c r="N157" s="265" t="s">
        <v>44</v>
      </c>
      <c r="O157" s="45"/>
      <c r="P157" s="228">
        <f>O157*H157</f>
        <v>0</v>
      </c>
      <c r="Q157" s="228">
        <v>0.078</v>
      </c>
      <c r="R157" s="228">
        <f>Q157*H157</f>
        <v>0.82679999999999998</v>
      </c>
      <c r="S157" s="228">
        <v>0</v>
      </c>
      <c r="T157" s="229">
        <f>S157*H157</f>
        <v>0</v>
      </c>
      <c r="AR157" s="22" t="s">
        <v>196</v>
      </c>
      <c r="AT157" s="22" t="s">
        <v>230</v>
      </c>
      <c r="AU157" s="22" t="s">
        <v>83</v>
      </c>
      <c r="AY157" s="22" t="s">
        <v>153</v>
      </c>
      <c r="BE157" s="230">
        <f>IF(N157="základní",J157,0)</f>
        <v>0</v>
      </c>
      <c r="BF157" s="230">
        <f>IF(N157="snížená",J157,0)</f>
        <v>0</v>
      </c>
      <c r="BG157" s="230">
        <f>IF(N157="zákl. přenesená",J157,0)</f>
        <v>0</v>
      </c>
      <c r="BH157" s="230">
        <f>IF(N157="sníž. přenesená",J157,0)</f>
        <v>0</v>
      </c>
      <c r="BI157" s="230">
        <f>IF(N157="nulová",J157,0)</f>
        <v>0</v>
      </c>
      <c r="BJ157" s="22" t="s">
        <v>81</v>
      </c>
      <c r="BK157" s="230">
        <f>ROUND(I157*H157,2)</f>
        <v>0</v>
      </c>
      <c r="BL157" s="22" t="s">
        <v>160</v>
      </c>
      <c r="BM157" s="22" t="s">
        <v>995</v>
      </c>
    </row>
    <row r="158" s="1" customFormat="1">
      <c r="B158" s="44"/>
      <c r="C158" s="72"/>
      <c r="D158" s="231" t="s">
        <v>162</v>
      </c>
      <c r="E158" s="72"/>
      <c r="F158" s="232" t="s">
        <v>444</v>
      </c>
      <c r="G158" s="72"/>
      <c r="H158" s="72"/>
      <c r="I158" s="189"/>
      <c r="J158" s="72"/>
      <c r="K158" s="72"/>
      <c r="L158" s="70"/>
      <c r="M158" s="233"/>
      <c r="N158" s="45"/>
      <c r="O158" s="45"/>
      <c r="P158" s="45"/>
      <c r="Q158" s="45"/>
      <c r="R158" s="45"/>
      <c r="S158" s="45"/>
      <c r="T158" s="93"/>
      <c r="AT158" s="22" t="s">
        <v>162</v>
      </c>
      <c r="AU158" s="22" t="s">
        <v>83</v>
      </c>
    </row>
    <row r="159" s="1" customFormat="1" ht="16.5" customHeight="1">
      <c r="B159" s="44"/>
      <c r="C159" s="219" t="s">
        <v>312</v>
      </c>
      <c r="D159" s="219" t="s">
        <v>155</v>
      </c>
      <c r="E159" s="220" t="s">
        <v>454</v>
      </c>
      <c r="F159" s="221" t="s">
        <v>455</v>
      </c>
      <c r="G159" s="222" t="s">
        <v>256</v>
      </c>
      <c r="H159" s="223">
        <v>13.779999999999999</v>
      </c>
      <c r="I159" s="224"/>
      <c r="J159" s="225">
        <f>ROUND(I159*H159,2)</f>
        <v>0</v>
      </c>
      <c r="K159" s="221" t="s">
        <v>21</v>
      </c>
      <c r="L159" s="70"/>
      <c r="M159" s="226" t="s">
        <v>21</v>
      </c>
      <c r="N159" s="227" t="s">
        <v>44</v>
      </c>
      <c r="O159" s="45"/>
      <c r="P159" s="228">
        <f>O159*H159</f>
        <v>0</v>
      </c>
      <c r="Q159" s="228">
        <v>1.0000000000000001E-05</v>
      </c>
      <c r="R159" s="228">
        <f>Q159*H159</f>
        <v>0.00013780000000000002</v>
      </c>
      <c r="S159" s="228">
        <v>0</v>
      </c>
      <c r="T159" s="229">
        <f>S159*H159</f>
        <v>0</v>
      </c>
      <c r="AR159" s="22" t="s">
        <v>160</v>
      </c>
      <c r="AT159" s="22" t="s">
        <v>155</v>
      </c>
      <c r="AU159" s="22" t="s">
        <v>83</v>
      </c>
      <c r="AY159" s="22" t="s">
        <v>153</v>
      </c>
      <c r="BE159" s="230">
        <f>IF(N159="základní",J159,0)</f>
        <v>0</v>
      </c>
      <c r="BF159" s="230">
        <f>IF(N159="snížená",J159,0)</f>
        <v>0</v>
      </c>
      <c r="BG159" s="230">
        <f>IF(N159="zákl. přenesená",J159,0)</f>
        <v>0</v>
      </c>
      <c r="BH159" s="230">
        <f>IF(N159="sníž. přenesená",J159,0)</f>
        <v>0</v>
      </c>
      <c r="BI159" s="230">
        <f>IF(N159="nulová",J159,0)</f>
        <v>0</v>
      </c>
      <c r="BJ159" s="22" t="s">
        <v>81</v>
      </c>
      <c r="BK159" s="230">
        <f>ROUND(I159*H159,2)</f>
        <v>0</v>
      </c>
      <c r="BL159" s="22" t="s">
        <v>160</v>
      </c>
      <c r="BM159" s="22" t="s">
        <v>996</v>
      </c>
    </row>
    <row r="160" s="11" customFormat="1">
      <c r="B160" s="234"/>
      <c r="C160" s="235"/>
      <c r="D160" s="231" t="s">
        <v>181</v>
      </c>
      <c r="E160" s="236" t="s">
        <v>21</v>
      </c>
      <c r="F160" s="237" t="s">
        <v>997</v>
      </c>
      <c r="G160" s="235"/>
      <c r="H160" s="238">
        <v>13.779999999999999</v>
      </c>
      <c r="I160" s="239"/>
      <c r="J160" s="235"/>
      <c r="K160" s="235"/>
      <c r="L160" s="240"/>
      <c r="M160" s="241"/>
      <c r="N160" s="242"/>
      <c r="O160" s="242"/>
      <c r="P160" s="242"/>
      <c r="Q160" s="242"/>
      <c r="R160" s="242"/>
      <c r="S160" s="242"/>
      <c r="T160" s="243"/>
      <c r="AT160" s="244" t="s">
        <v>181</v>
      </c>
      <c r="AU160" s="244" t="s">
        <v>83</v>
      </c>
      <c r="AV160" s="11" t="s">
        <v>83</v>
      </c>
      <c r="AW160" s="11" t="s">
        <v>37</v>
      </c>
      <c r="AX160" s="11" t="s">
        <v>73</v>
      </c>
      <c r="AY160" s="244" t="s">
        <v>153</v>
      </c>
    </row>
    <row r="161" s="12" customFormat="1">
      <c r="B161" s="245"/>
      <c r="C161" s="246"/>
      <c r="D161" s="231" t="s">
        <v>181</v>
      </c>
      <c r="E161" s="247" t="s">
        <v>21</v>
      </c>
      <c r="F161" s="248" t="s">
        <v>183</v>
      </c>
      <c r="G161" s="246"/>
      <c r="H161" s="249">
        <v>13.779999999999999</v>
      </c>
      <c r="I161" s="250"/>
      <c r="J161" s="246"/>
      <c r="K161" s="246"/>
      <c r="L161" s="251"/>
      <c r="M161" s="252"/>
      <c r="N161" s="253"/>
      <c r="O161" s="253"/>
      <c r="P161" s="253"/>
      <c r="Q161" s="253"/>
      <c r="R161" s="253"/>
      <c r="S161" s="253"/>
      <c r="T161" s="254"/>
      <c r="AT161" s="255" t="s">
        <v>181</v>
      </c>
      <c r="AU161" s="255" t="s">
        <v>83</v>
      </c>
      <c r="AV161" s="12" t="s">
        <v>160</v>
      </c>
      <c r="AW161" s="12" t="s">
        <v>37</v>
      </c>
      <c r="AX161" s="12" t="s">
        <v>81</v>
      </c>
      <c r="AY161" s="255" t="s">
        <v>153</v>
      </c>
    </row>
    <row r="162" s="1" customFormat="1" ht="25.5" customHeight="1">
      <c r="B162" s="44"/>
      <c r="C162" s="219" t="s">
        <v>318</v>
      </c>
      <c r="D162" s="219" t="s">
        <v>155</v>
      </c>
      <c r="E162" s="220" t="s">
        <v>998</v>
      </c>
      <c r="F162" s="221" t="s">
        <v>875</v>
      </c>
      <c r="G162" s="222" t="s">
        <v>256</v>
      </c>
      <c r="H162" s="223">
        <v>19</v>
      </c>
      <c r="I162" s="224"/>
      <c r="J162" s="225">
        <f>ROUND(I162*H162,2)</f>
        <v>0</v>
      </c>
      <c r="K162" s="221" t="s">
        <v>159</v>
      </c>
      <c r="L162" s="70"/>
      <c r="M162" s="226" t="s">
        <v>21</v>
      </c>
      <c r="N162" s="227" t="s">
        <v>44</v>
      </c>
      <c r="O162" s="45"/>
      <c r="P162" s="228">
        <f>O162*H162</f>
        <v>0</v>
      </c>
      <c r="Q162" s="228">
        <v>1.0000000000000001E-05</v>
      </c>
      <c r="R162" s="228">
        <f>Q162*H162</f>
        <v>0.00019000000000000001</v>
      </c>
      <c r="S162" s="228">
        <v>0</v>
      </c>
      <c r="T162" s="229">
        <f>S162*H162</f>
        <v>0</v>
      </c>
      <c r="AR162" s="22" t="s">
        <v>160</v>
      </c>
      <c r="AT162" s="22" t="s">
        <v>155</v>
      </c>
      <c r="AU162" s="22" t="s">
        <v>83</v>
      </c>
      <c r="AY162" s="22" t="s">
        <v>153</v>
      </c>
      <c r="BE162" s="230">
        <f>IF(N162="základní",J162,0)</f>
        <v>0</v>
      </c>
      <c r="BF162" s="230">
        <f>IF(N162="snížená",J162,0)</f>
        <v>0</v>
      </c>
      <c r="BG162" s="230">
        <f>IF(N162="zákl. přenesená",J162,0)</f>
        <v>0</v>
      </c>
      <c r="BH162" s="230">
        <f>IF(N162="sníž. přenesená",J162,0)</f>
        <v>0</v>
      </c>
      <c r="BI162" s="230">
        <f>IF(N162="nulová",J162,0)</f>
        <v>0</v>
      </c>
      <c r="BJ162" s="22" t="s">
        <v>81</v>
      </c>
      <c r="BK162" s="230">
        <f>ROUND(I162*H162,2)</f>
        <v>0</v>
      </c>
      <c r="BL162" s="22" t="s">
        <v>160</v>
      </c>
      <c r="BM162" s="22" t="s">
        <v>999</v>
      </c>
    </row>
    <row r="163" s="1" customFormat="1">
      <c r="B163" s="44"/>
      <c r="C163" s="72"/>
      <c r="D163" s="231" t="s">
        <v>162</v>
      </c>
      <c r="E163" s="72"/>
      <c r="F163" s="232" t="s">
        <v>1000</v>
      </c>
      <c r="G163" s="72"/>
      <c r="H163" s="72"/>
      <c r="I163" s="189"/>
      <c r="J163" s="72"/>
      <c r="K163" s="72"/>
      <c r="L163" s="70"/>
      <c r="M163" s="233"/>
      <c r="N163" s="45"/>
      <c r="O163" s="45"/>
      <c r="P163" s="45"/>
      <c r="Q163" s="45"/>
      <c r="R163" s="45"/>
      <c r="S163" s="45"/>
      <c r="T163" s="93"/>
      <c r="AT163" s="22" t="s">
        <v>162</v>
      </c>
      <c r="AU163" s="22" t="s">
        <v>83</v>
      </c>
    </row>
    <row r="164" s="11" customFormat="1">
      <c r="B164" s="234"/>
      <c r="C164" s="235"/>
      <c r="D164" s="231" t="s">
        <v>181</v>
      </c>
      <c r="E164" s="236" t="s">
        <v>21</v>
      </c>
      <c r="F164" s="237" t="s">
        <v>1001</v>
      </c>
      <c r="G164" s="235"/>
      <c r="H164" s="238">
        <v>19</v>
      </c>
      <c r="I164" s="239"/>
      <c r="J164" s="235"/>
      <c r="K164" s="235"/>
      <c r="L164" s="240"/>
      <c r="M164" s="241"/>
      <c r="N164" s="242"/>
      <c r="O164" s="242"/>
      <c r="P164" s="242"/>
      <c r="Q164" s="242"/>
      <c r="R164" s="242"/>
      <c r="S164" s="242"/>
      <c r="T164" s="243"/>
      <c r="AT164" s="244" t="s">
        <v>181</v>
      </c>
      <c r="AU164" s="244" t="s">
        <v>83</v>
      </c>
      <c r="AV164" s="11" t="s">
        <v>83</v>
      </c>
      <c r="AW164" s="11" t="s">
        <v>37</v>
      </c>
      <c r="AX164" s="11" t="s">
        <v>81</v>
      </c>
      <c r="AY164" s="244" t="s">
        <v>153</v>
      </c>
    </row>
    <row r="165" s="1" customFormat="1" ht="25.5" customHeight="1">
      <c r="B165" s="44"/>
      <c r="C165" s="219" t="s">
        <v>323</v>
      </c>
      <c r="D165" s="219" t="s">
        <v>155</v>
      </c>
      <c r="E165" s="220" t="s">
        <v>460</v>
      </c>
      <c r="F165" s="221" t="s">
        <v>461</v>
      </c>
      <c r="G165" s="222" t="s">
        <v>256</v>
      </c>
      <c r="H165" s="223">
        <v>11.44</v>
      </c>
      <c r="I165" s="224"/>
      <c r="J165" s="225">
        <f>ROUND(I165*H165,2)</f>
        <v>0</v>
      </c>
      <c r="K165" s="221" t="s">
        <v>159</v>
      </c>
      <c r="L165" s="70"/>
      <c r="M165" s="226" t="s">
        <v>21</v>
      </c>
      <c r="N165" s="227" t="s">
        <v>44</v>
      </c>
      <c r="O165" s="45"/>
      <c r="P165" s="228">
        <f>O165*H165</f>
        <v>0</v>
      </c>
      <c r="Q165" s="228">
        <v>0</v>
      </c>
      <c r="R165" s="228">
        <f>Q165*H165</f>
        <v>0</v>
      </c>
      <c r="S165" s="228">
        <v>0</v>
      </c>
      <c r="T165" s="229">
        <f>S165*H165</f>
        <v>0</v>
      </c>
      <c r="AR165" s="22" t="s">
        <v>160</v>
      </c>
      <c r="AT165" s="22" t="s">
        <v>155</v>
      </c>
      <c r="AU165" s="22" t="s">
        <v>83</v>
      </c>
      <c r="AY165" s="22" t="s">
        <v>153</v>
      </c>
      <c r="BE165" s="230">
        <f>IF(N165="základní",J165,0)</f>
        <v>0</v>
      </c>
      <c r="BF165" s="230">
        <f>IF(N165="snížená",J165,0)</f>
        <v>0</v>
      </c>
      <c r="BG165" s="230">
        <f>IF(N165="zákl. přenesená",J165,0)</f>
        <v>0</v>
      </c>
      <c r="BH165" s="230">
        <f>IF(N165="sníž. přenesená",J165,0)</f>
        <v>0</v>
      </c>
      <c r="BI165" s="230">
        <f>IF(N165="nulová",J165,0)</f>
        <v>0</v>
      </c>
      <c r="BJ165" s="22" t="s">
        <v>81</v>
      </c>
      <c r="BK165" s="230">
        <f>ROUND(I165*H165,2)</f>
        <v>0</v>
      </c>
      <c r="BL165" s="22" t="s">
        <v>160</v>
      </c>
      <c r="BM165" s="22" t="s">
        <v>1002</v>
      </c>
    </row>
    <row r="166" s="1" customFormat="1">
      <c r="B166" s="44"/>
      <c r="C166" s="72"/>
      <c r="D166" s="231" t="s">
        <v>162</v>
      </c>
      <c r="E166" s="72"/>
      <c r="F166" s="232" t="s">
        <v>463</v>
      </c>
      <c r="G166" s="72"/>
      <c r="H166" s="72"/>
      <c r="I166" s="189"/>
      <c r="J166" s="72"/>
      <c r="K166" s="72"/>
      <c r="L166" s="70"/>
      <c r="M166" s="233"/>
      <c r="N166" s="45"/>
      <c r="O166" s="45"/>
      <c r="P166" s="45"/>
      <c r="Q166" s="45"/>
      <c r="R166" s="45"/>
      <c r="S166" s="45"/>
      <c r="T166" s="93"/>
      <c r="AT166" s="22" t="s">
        <v>162</v>
      </c>
      <c r="AU166" s="22" t="s">
        <v>83</v>
      </c>
    </row>
    <row r="167" s="1" customFormat="1" ht="38.25" customHeight="1">
      <c r="B167" s="44"/>
      <c r="C167" s="219" t="s">
        <v>327</v>
      </c>
      <c r="D167" s="219" t="s">
        <v>155</v>
      </c>
      <c r="E167" s="220" t="s">
        <v>465</v>
      </c>
      <c r="F167" s="221" t="s">
        <v>466</v>
      </c>
      <c r="G167" s="222" t="s">
        <v>256</v>
      </c>
      <c r="H167" s="223">
        <v>11.44</v>
      </c>
      <c r="I167" s="224"/>
      <c r="J167" s="225">
        <f>ROUND(I167*H167,2)</f>
        <v>0</v>
      </c>
      <c r="K167" s="221" t="s">
        <v>159</v>
      </c>
      <c r="L167" s="70"/>
      <c r="M167" s="226" t="s">
        <v>21</v>
      </c>
      <c r="N167" s="227" t="s">
        <v>44</v>
      </c>
      <c r="O167" s="45"/>
      <c r="P167" s="228">
        <f>O167*H167</f>
        <v>0</v>
      </c>
      <c r="Q167" s="228">
        <v>0.00034000000000000002</v>
      </c>
      <c r="R167" s="228">
        <f>Q167*H167</f>
        <v>0.0038896</v>
      </c>
      <c r="S167" s="228">
        <v>0</v>
      </c>
      <c r="T167" s="229">
        <f>S167*H167</f>
        <v>0</v>
      </c>
      <c r="AR167" s="22" t="s">
        <v>160</v>
      </c>
      <c r="AT167" s="22" t="s">
        <v>155</v>
      </c>
      <c r="AU167" s="22" t="s">
        <v>83</v>
      </c>
      <c r="AY167" s="22" t="s">
        <v>153</v>
      </c>
      <c r="BE167" s="230">
        <f>IF(N167="základní",J167,0)</f>
        <v>0</v>
      </c>
      <c r="BF167" s="230">
        <f>IF(N167="snížená",J167,0)</f>
        <v>0</v>
      </c>
      <c r="BG167" s="230">
        <f>IF(N167="zákl. přenesená",J167,0)</f>
        <v>0</v>
      </c>
      <c r="BH167" s="230">
        <f>IF(N167="sníž. přenesená",J167,0)</f>
        <v>0</v>
      </c>
      <c r="BI167" s="230">
        <f>IF(N167="nulová",J167,0)</f>
        <v>0</v>
      </c>
      <c r="BJ167" s="22" t="s">
        <v>81</v>
      </c>
      <c r="BK167" s="230">
        <f>ROUND(I167*H167,2)</f>
        <v>0</v>
      </c>
      <c r="BL167" s="22" t="s">
        <v>160</v>
      </c>
      <c r="BM167" s="22" t="s">
        <v>1003</v>
      </c>
    </row>
    <row r="168" s="1" customFormat="1">
      <c r="B168" s="44"/>
      <c r="C168" s="72"/>
      <c r="D168" s="231" t="s">
        <v>162</v>
      </c>
      <c r="E168" s="72"/>
      <c r="F168" s="232" t="s">
        <v>463</v>
      </c>
      <c r="G168" s="72"/>
      <c r="H168" s="72"/>
      <c r="I168" s="189"/>
      <c r="J168" s="72"/>
      <c r="K168" s="72"/>
      <c r="L168" s="70"/>
      <c r="M168" s="233"/>
      <c r="N168" s="45"/>
      <c r="O168" s="45"/>
      <c r="P168" s="45"/>
      <c r="Q168" s="45"/>
      <c r="R168" s="45"/>
      <c r="S168" s="45"/>
      <c r="T168" s="93"/>
      <c r="AT168" s="22" t="s">
        <v>162</v>
      </c>
      <c r="AU168" s="22" t="s">
        <v>83</v>
      </c>
    </row>
    <row r="169" s="1" customFormat="1" ht="25.5" customHeight="1">
      <c r="B169" s="44"/>
      <c r="C169" s="219" t="s">
        <v>333</v>
      </c>
      <c r="D169" s="219" t="s">
        <v>155</v>
      </c>
      <c r="E169" s="220" t="s">
        <v>494</v>
      </c>
      <c r="F169" s="221" t="s">
        <v>495</v>
      </c>
      <c r="G169" s="222" t="s">
        <v>256</v>
      </c>
      <c r="H169" s="223">
        <v>11.44</v>
      </c>
      <c r="I169" s="224"/>
      <c r="J169" s="225">
        <f>ROUND(I169*H169,2)</f>
        <v>0</v>
      </c>
      <c r="K169" s="221" t="s">
        <v>159</v>
      </c>
      <c r="L169" s="70"/>
      <c r="M169" s="226" t="s">
        <v>21</v>
      </c>
      <c r="N169" s="227" t="s">
        <v>44</v>
      </c>
      <c r="O169" s="45"/>
      <c r="P169" s="228">
        <f>O169*H169</f>
        <v>0</v>
      </c>
      <c r="Q169" s="228">
        <v>2.0000000000000002E-05</v>
      </c>
      <c r="R169" s="228">
        <f>Q169*H169</f>
        <v>0.00022880000000000001</v>
      </c>
      <c r="S169" s="228">
        <v>0</v>
      </c>
      <c r="T169" s="229">
        <f>S169*H169</f>
        <v>0</v>
      </c>
      <c r="AR169" s="22" t="s">
        <v>160</v>
      </c>
      <c r="AT169" s="22" t="s">
        <v>155</v>
      </c>
      <c r="AU169" s="22" t="s">
        <v>83</v>
      </c>
      <c r="AY169" s="22" t="s">
        <v>153</v>
      </c>
      <c r="BE169" s="230">
        <f>IF(N169="základní",J169,0)</f>
        <v>0</v>
      </c>
      <c r="BF169" s="230">
        <f>IF(N169="snížená",J169,0)</f>
        <v>0</v>
      </c>
      <c r="BG169" s="230">
        <f>IF(N169="zákl. přenesená",J169,0)</f>
        <v>0</v>
      </c>
      <c r="BH169" s="230">
        <f>IF(N169="sníž. přenesená",J169,0)</f>
        <v>0</v>
      </c>
      <c r="BI169" s="230">
        <f>IF(N169="nulová",J169,0)</f>
        <v>0</v>
      </c>
      <c r="BJ169" s="22" t="s">
        <v>81</v>
      </c>
      <c r="BK169" s="230">
        <f>ROUND(I169*H169,2)</f>
        <v>0</v>
      </c>
      <c r="BL169" s="22" t="s">
        <v>160</v>
      </c>
      <c r="BM169" s="22" t="s">
        <v>1004</v>
      </c>
    </row>
    <row r="170" s="1" customFormat="1">
      <c r="B170" s="44"/>
      <c r="C170" s="72"/>
      <c r="D170" s="231" t="s">
        <v>162</v>
      </c>
      <c r="E170" s="72"/>
      <c r="F170" s="232" t="s">
        <v>1005</v>
      </c>
      <c r="G170" s="72"/>
      <c r="H170" s="72"/>
      <c r="I170" s="189"/>
      <c r="J170" s="72"/>
      <c r="K170" s="72"/>
      <c r="L170" s="70"/>
      <c r="M170" s="233"/>
      <c r="N170" s="45"/>
      <c r="O170" s="45"/>
      <c r="P170" s="45"/>
      <c r="Q170" s="45"/>
      <c r="R170" s="45"/>
      <c r="S170" s="45"/>
      <c r="T170" s="93"/>
      <c r="AT170" s="22" t="s">
        <v>162</v>
      </c>
      <c r="AU170" s="22" t="s">
        <v>83</v>
      </c>
    </row>
    <row r="171" s="10" customFormat="1" ht="29.88" customHeight="1">
      <c r="B171" s="203"/>
      <c r="C171" s="204"/>
      <c r="D171" s="205" t="s">
        <v>72</v>
      </c>
      <c r="E171" s="217" t="s">
        <v>512</v>
      </c>
      <c r="F171" s="217" t="s">
        <v>513</v>
      </c>
      <c r="G171" s="204"/>
      <c r="H171" s="204"/>
      <c r="I171" s="207"/>
      <c r="J171" s="218">
        <f>BK171</f>
        <v>0</v>
      </c>
      <c r="K171" s="204"/>
      <c r="L171" s="209"/>
      <c r="M171" s="210"/>
      <c r="N171" s="211"/>
      <c r="O171" s="211"/>
      <c r="P171" s="212">
        <f>SUM(P172:P180)</f>
        <v>0</v>
      </c>
      <c r="Q171" s="211"/>
      <c r="R171" s="212">
        <f>SUM(R172:R180)</f>
        <v>0</v>
      </c>
      <c r="S171" s="211"/>
      <c r="T171" s="213">
        <f>SUM(T172:T180)</f>
        <v>0</v>
      </c>
      <c r="AR171" s="214" t="s">
        <v>81</v>
      </c>
      <c r="AT171" s="215" t="s">
        <v>72</v>
      </c>
      <c r="AU171" s="215" t="s">
        <v>81</v>
      </c>
      <c r="AY171" s="214" t="s">
        <v>153</v>
      </c>
      <c r="BK171" s="216">
        <f>SUM(BK172:BK180)</f>
        <v>0</v>
      </c>
    </row>
    <row r="172" s="1" customFormat="1" ht="25.5" customHeight="1">
      <c r="B172" s="44"/>
      <c r="C172" s="219" t="s">
        <v>338</v>
      </c>
      <c r="D172" s="219" t="s">
        <v>155</v>
      </c>
      <c r="E172" s="220" t="s">
        <v>515</v>
      </c>
      <c r="F172" s="221" t="s">
        <v>516</v>
      </c>
      <c r="G172" s="222" t="s">
        <v>233</v>
      </c>
      <c r="H172" s="223">
        <v>75.316999999999993</v>
      </c>
      <c r="I172" s="224"/>
      <c r="J172" s="225">
        <f>ROUND(I172*H172,2)</f>
        <v>0</v>
      </c>
      <c r="K172" s="221" t="s">
        <v>159</v>
      </c>
      <c r="L172" s="70"/>
      <c r="M172" s="226" t="s">
        <v>21</v>
      </c>
      <c r="N172" s="227" t="s">
        <v>44</v>
      </c>
      <c r="O172" s="45"/>
      <c r="P172" s="228">
        <f>O172*H172</f>
        <v>0</v>
      </c>
      <c r="Q172" s="228">
        <v>0</v>
      </c>
      <c r="R172" s="228">
        <f>Q172*H172</f>
        <v>0</v>
      </c>
      <c r="S172" s="228">
        <v>0</v>
      </c>
      <c r="T172" s="229">
        <f>S172*H172</f>
        <v>0</v>
      </c>
      <c r="AR172" s="22" t="s">
        <v>160</v>
      </c>
      <c r="AT172" s="22" t="s">
        <v>155</v>
      </c>
      <c r="AU172" s="22" t="s">
        <v>83</v>
      </c>
      <c r="AY172" s="22" t="s">
        <v>153</v>
      </c>
      <c r="BE172" s="230">
        <f>IF(N172="základní",J172,0)</f>
        <v>0</v>
      </c>
      <c r="BF172" s="230">
        <f>IF(N172="snížená",J172,0)</f>
        <v>0</v>
      </c>
      <c r="BG172" s="230">
        <f>IF(N172="zákl. přenesená",J172,0)</f>
        <v>0</v>
      </c>
      <c r="BH172" s="230">
        <f>IF(N172="sníž. přenesená",J172,0)</f>
        <v>0</v>
      </c>
      <c r="BI172" s="230">
        <f>IF(N172="nulová",J172,0)</f>
        <v>0</v>
      </c>
      <c r="BJ172" s="22" t="s">
        <v>81</v>
      </c>
      <c r="BK172" s="230">
        <f>ROUND(I172*H172,2)</f>
        <v>0</v>
      </c>
      <c r="BL172" s="22" t="s">
        <v>160</v>
      </c>
      <c r="BM172" s="22" t="s">
        <v>1006</v>
      </c>
    </row>
    <row r="173" s="1" customFormat="1" ht="25.5" customHeight="1">
      <c r="B173" s="44"/>
      <c r="C173" s="219" t="s">
        <v>342</v>
      </c>
      <c r="D173" s="219" t="s">
        <v>155</v>
      </c>
      <c r="E173" s="220" t="s">
        <v>519</v>
      </c>
      <c r="F173" s="221" t="s">
        <v>520</v>
      </c>
      <c r="G173" s="222" t="s">
        <v>233</v>
      </c>
      <c r="H173" s="223">
        <v>1431.0229999999999</v>
      </c>
      <c r="I173" s="224"/>
      <c r="J173" s="225">
        <f>ROUND(I173*H173,2)</f>
        <v>0</v>
      </c>
      <c r="K173" s="221" t="s">
        <v>159</v>
      </c>
      <c r="L173" s="70"/>
      <c r="M173" s="226" t="s">
        <v>21</v>
      </c>
      <c r="N173" s="227" t="s">
        <v>44</v>
      </c>
      <c r="O173" s="45"/>
      <c r="P173" s="228">
        <f>O173*H173</f>
        <v>0</v>
      </c>
      <c r="Q173" s="228">
        <v>0</v>
      </c>
      <c r="R173" s="228">
        <f>Q173*H173</f>
        <v>0</v>
      </c>
      <c r="S173" s="228">
        <v>0</v>
      </c>
      <c r="T173" s="229">
        <f>S173*H173</f>
        <v>0</v>
      </c>
      <c r="AR173" s="22" t="s">
        <v>160</v>
      </c>
      <c r="AT173" s="22" t="s">
        <v>155</v>
      </c>
      <c r="AU173" s="22" t="s">
        <v>83</v>
      </c>
      <c r="AY173" s="22" t="s">
        <v>153</v>
      </c>
      <c r="BE173" s="230">
        <f>IF(N173="základní",J173,0)</f>
        <v>0</v>
      </c>
      <c r="BF173" s="230">
        <f>IF(N173="snížená",J173,0)</f>
        <v>0</v>
      </c>
      <c r="BG173" s="230">
        <f>IF(N173="zákl. přenesená",J173,0)</f>
        <v>0</v>
      </c>
      <c r="BH173" s="230">
        <f>IF(N173="sníž. přenesená",J173,0)</f>
        <v>0</v>
      </c>
      <c r="BI173" s="230">
        <f>IF(N173="nulová",J173,0)</f>
        <v>0</v>
      </c>
      <c r="BJ173" s="22" t="s">
        <v>81</v>
      </c>
      <c r="BK173" s="230">
        <f>ROUND(I173*H173,2)</f>
        <v>0</v>
      </c>
      <c r="BL173" s="22" t="s">
        <v>160</v>
      </c>
      <c r="BM173" s="22" t="s">
        <v>1007</v>
      </c>
    </row>
    <row r="174" s="11" customFormat="1">
      <c r="B174" s="234"/>
      <c r="C174" s="235"/>
      <c r="D174" s="231" t="s">
        <v>181</v>
      </c>
      <c r="E174" s="235"/>
      <c r="F174" s="237" t="s">
        <v>1008</v>
      </c>
      <c r="G174" s="235"/>
      <c r="H174" s="238">
        <v>1431.0229999999999</v>
      </c>
      <c r="I174" s="239"/>
      <c r="J174" s="235"/>
      <c r="K174" s="235"/>
      <c r="L174" s="240"/>
      <c r="M174" s="241"/>
      <c r="N174" s="242"/>
      <c r="O174" s="242"/>
      <c r="P174" s="242"/>
      <c r="Q174" s="242"/>
      <c r="R174" s="242"/>
      <c r="S174" s="242"/>
      <c r="T174" s="243"/>
      <c r="AT174" s="244" t="s">
        <v>181</v>
      </c>
      <c r="AU174" s="244" t="s">
        <v>83</v>
      </c>
      <c r="AV174" s="11" t="s">
        <v>83</v>
      </c>
      <c r="AW174" s="11" t="s">
        <v>6</v>
      </c>
      <c r="AX174" s="11" t="s">
        <v>81</v>
      </c>
      <c r="AY174" s="244" t="s">
        <v>153</v>
      </c>
    </row>
    <row r="175" s="1" customFormat="1" ht="16.5" customHeight="1">
      <c r="B175" s="44"/>
      <c r="C175" s="219" t="s">
        <v>346</v>
      </c>
      <c r="D175" s="219" t="s">
        <v>155</v>
      </c>
      <c r="E175" s="220" t="s">
        <v>534</v>
      </c>
      <c r="F175" s="221" t="s">
        <v>535</v>
      </c>
      <c r="G175" s="222" t="s">
        <v>233</v>
      </c>
      <c r="H175" s="223">
        <v>75.316999999999993</v>
      </c>
      <c r="I175" s="224"/>
      <c r="J175" s="225">
        <f>ROUND(I175*H175,2)</f>
        <v>0</v>
      </c>
      <c r="K175" s="221" t="s">
        <v>159</v>
      </c>
      <c r="L175" s="70"/>
      <c r="M175" s="226" t="s">
        <v>21</v>
      </c>
      <c r="N175" s="227" t="s">
        <v>44</v>
      </c>
      <c r="O175" s="45"/>
      <c r="P175" s="228">
        <f>O175*H175</f>
        <v>0</v>
      </c>
      <c r="Q175" s="228">
        <v>0</v>
      </c>
      <c r="R175" s="228">
        <f>Q175*H175</f>
        <v>0</v>
      </c>
      <c r="S175" s="228">
        <v>0</v>
      </c>
      <c r="T175" s="229">
        <f>S175*H175</f>
        <v>0</v>
      </c>
      <c r="AR175" s="22" t="s">
        <v>160</v>
      </c>
      <c r="AT175" s="22" t="s">
        <v>155</v>
      </c>
      <c r="AU175" s="22" t="s">
        <v>83</v>
      </c>
      <c r="AY175" s="22" t="s">
        <v>153</v>
      </c>
      <c r="BE175" s="230">
        <f>IF(N175="základní",J175,0)</f>
        <v>0</v>
      </c>
      <c r="BF175" s="230">
        <f>IF(N175="snížená",J175,0)</f>
        <v>0</v>
      </c>
      <c r="BG175" s="230">
        <f>IF(N175="zákl. přenesená",J175,0)</f>
        <v>0</v>
      </c>
      <c r="BH175" s="230">
        <f>IF(N175="sníž. přenesená",J175,0)</f>
        <v>0</v>
      </c>
      <c r="BI175" s="230">
        <f>IF(N175="nulová",J175,0)</f>
        <v>0</v>
      </c>
      <c r="BJ175" s="22" t="s">
        <v>81</v>
      </c>
      <c r="BK175" s="230">
        <f>ROUND(I175*H175,2)</f>
        <v>0</v>
      </c>
      <c r="BL175" s="22" t="s">
        <v>160</v>
      </c>
      <c r="BM175" s="22" t="s">
        <v>1009</v>
      </c>
    </row>
    <row r="176" s="1" customFormat="1" ht="16.5" customHeight="1">
      <c r="B176" s="44"/>
      <c r="C176" s="219" t="s">
        <v>353</v>
      </c>
      <c r="D176" s="219" t="s">
        <v>155</v>
      </c>
      <c r="E176" s="220" t="s">
        <v>538</v>
      </c>
      <c r="F176" s="221" t="s">
        <v>539</v>
      </c>
      <c r="G176" s="222" t="s">
        <v>233</v>
      </c>
      <c r="H176" s="223">
        <v>82.141000000000005</v>
      </c>
      <c r="I176" s="224"/>
      <c r="J176" s="225">
        <f>ROUND(I176*H176,2)</f>
        <v>0</v>
      </c>
      <c r="K176" s="221" t="s">
        <v>159</v>
      </c>
      <c r="L176" s="70"/>
      <c r="M176" s="226" t="s">
        <v>21</v>
      </c>
      <c r="N176" s="227" t="s">
        <v>44</v>
      </c>
      <c r="O176" s="45"/>
      <c r="P176" s="228">
        <f>O176*H176</f>
        <v>0</v>
      </c>
      <c r="Q176" s="228">
        <v>0</v>
      </c>
      <c r="R176" s="228">
        <f>Q176*H176</f>
        <v>0</v>
      </c>
      <c r="S176" s="228">
        <v>0</v>
      </c>
      <c r="T176" s="229">
        <f>S176*H176</f>
        <v>0</v>
      </c>
      <c r="AR176" s="22" t="s">
        <v>160</v>
      </c>
      <c r="AT176" s="22" t="s">
        <v>155</v>
      </c>
      <c r="AU176" s="22" t="s">
        <v>83</v>
      </c>
      <c r="AY176" s="22" t="s">
        <v>153</v>
      </c>
      <c r="BE176" s="230">
        <f>IF(N176="základní",J176,0)</f>
        <v>0</v>
      </c>
      <c r="BF176" s="230">
        <f>IF(N176="snížená",J176,0)</f>
        <v>0</v>
      </c>
      <c r="BG176" s="230">
        <f>IF(N176="zákl. přenesená",J176,0)</f>
        <v>0</v>
      </c>
      <c r="BH176" s="230">
        <f>IF(N176="sníž. přenesená",J176,0)</f>
        <v>0</v>
      </c>
      <c r="BI176" s="230">
        <f>IF(N176="nulová",J176,0)</f>
        <v>0</v>
      </c>
      <c r="BJ176" s="22" t="s">
        <v>81</v>
      </c>
      <c r="BK176" s="230">
        <f>ROUND(I176*H176,2)</f>
        <v>0</v>
      </c>
      <c r="BL176" s="22" t="s">
        <v>160</v>
      </c>
      <c r="BM176" s="22" t="s">
        <v>1010</v>
      </c>
    </row>
    <row r="177" s="1" customFormat="1" ht="25.5" customHeight="1">
      <c r="B177" s="44"/>
      <c r="C177" s="219" t="s">
        <v>358</v>
      </c>
      <c r="D177" s="219" t="s">
        <v>155</v>
      </c>
      <c r="E177" s="220" t="s">
        <v>546</v>
      </c>
      <c r="F177" s="221" t="s">
        <v>547</v>
      </c>
      <c r="G177" s="222" t="s">
        <v>233</v>
      </c>
      <c r="H177" s="223">
        <v>18.774999999999999</v>
      </c>
      <c r="I177" s="224"/>
      <c r="J177" s="225">
        <f>ROUND(I177*H177,2)</f>
        <v>0</v>
      </c>
      <c r="K177" s="221" t="s">
        <v>159</v>
      </c>
      <c r="L177" s="70"/>
      <c r="M177" s="226" t="s">
        <v>21</v>
      </c>
      <c r="N177" s="227" t="s">
        <v>44</v>
      </c>
      <c r="O177" s="45"/>
      <c r="P177" s="228">
        <f>O177*H177</f>
        <v>0</v>
      </c>
      <c r="Q177" s="228">
        <v>0</v>
      </c>
      <c r="R177" s="228">
        <f>Q177*H177</f>
        <v>0</v>
      </c>
      <c r="S177" s="228">
        <v>0</v>
      </c>
      <c r="T177" s="229">
        <f>S177*H177</f>
        <v>0</v>
      </c>
      <c r="AR177" s="22" t="s">
        <v>160</v>
      </c>
      <c r="AT177" s="22" t="s">
        <v>155</v>
      </c>
      <c r="AU177" s="22" t="s">
        <v>83</v>
      </c>
      <c r="AY177" s="22" t="s">
        <v>153</v>
      </c>
      <c r="BE177" s="230">
        <f>IF(N177="základní",J177,0)</f>
        <v>0</v>
      </c>
      <c r="BF177" s="230">
        <f>IF(N177="snížená",J177,0)</f>
        <v>0</v>
      </c>
      <c r="BG177" s="230">
        <f>IF(N177="zákl. přenesená",J177,0)</f>
        <v>0</v>
      </c>
      <c r="BH177" s="230">
        <f>IF(N177="sníž. přenesená",J177,0)</f>
        <v>0</v>
      </c>
      <c r="BI177" s="230">
        <f>IF(N177="nulová",J177,0)</f>
        <v>0</v>
      </c>
      <c r="BJ177" s="22" t="s">
        <v>81</v>
      </c>
      <c r="BK177" s="230">
        <f>ROUND(I177*H177,2)</f>
        <v>0</v>
      </c>
      <c r="BL177" s="22" t="s">
        <v>160</v>
      </c>
      <c r="BM177" s="22" t="s">
        <v>1011</v>
      </c>
    </row>
    <row r="178" s="1" customFormat="1" ht="25.5" customHeight="1">
      <c r="B178" s="44"/>
      <c r="C178" s="219" t="s">
        <v>364</v>
      </c>
      <c r="D178" s="219" t="s">
        <v>155</v>
      </c>
      <c r="E178" s="220" t="s">
        <v>551</v>
      </c>
      <c r="F178" s="221" t="s">
        <v>552</v>
      </c>
      <c r="G178" s="222" t="s">
        <v>233</v>
      </c>
      <c r="H178" s="223">
        <v>37.658999999999999</v>
      </c>
      <c r="I178" s="224"/>
      <c r="J178" s="225">
        <f>ROUND(I178*H178,2)</f>
        <v>0</v>
      </c>
      <c r="K178" s="221" t="s">
        <v>159</v>
      </c>
      <c r="L178" s="70"/>
      <c r="M178" s="226" t="s">
        <v>21</v>
      </c>
      <c r="N178" s="227" t="s">
        <v>44</v>
      </c>
      <c r="O178" s="45"/>
      <c r="P178" s="228">
        <f>O178*H178</f>
        <v>0</v>
      </c>
      <c r="Q178" s="228">
        <v>0</v>
      </c>
      <c r="R178" s="228">
        <f>Q178*H178</f>
        <v>0</v>
      </c>
      <c r="S178" s="228">
        <v>0</v>
      </c>
      <c r="T178" s="229">
        <f>S178*H178</f>
        <v>0</v>
      </c>
      <c r="AR178" s="22" t="s">
        <v>160</v>
      </c>
      <c r="AT178" s="22" t="s">
        <v>155</v>
      </c>
      <c r="AU178" s="22" t="s">
        <v>83</v>
      </c>
      <c r="AY178" s="22" t="s">
        <v>153</v>
      </c>
      <c r="BE178" s="230">
        <f>IF(N178="základní",J178,0)</f>
        <v>0</v>
      </c>
      <c r="BF178" s="230">
        <f>IF(N178="snížená",J178,0)</f>
        <v>0</v>
      </c>
      <c r="BG178" s="230">
        <f>IF(N178="zákl. přenesená",J178,0)</f>
        <v>0</v>
      </c>
      <c r="BH178" s="230">
        <f>IF(N178="sníž. přenesená",J178,0)</f>
        <v>0</v>
      </c>
      <c r="BI178" s="230">
        <f>IF(N178="nulová",J178,0)</f>
        <v>0</v>
      </c>
      <c r="BJ178" s="22" t="s">
        <v>81</v>
      </c>
      <c r="BK178" s="230">
        <f>ROUND(I178*H178,2)</f>
        <v>0</v>
      </c>
      <c r="BL178" s="22" t="s">
        <v>160</v>
      </c>
      <c r="BM178" s="22" t="s">
        <v>1012</v>
      </c>
    </row>
    <row r="179" s="11" customFormat="1">
      <c r="B179" s="234"/>
      <c r="C179" s="235"/>
      <c r="D179" s="231" t="s">
        <v>181</v>
      </c>
      <c r="E179" s="236" t="s">
        <v>21</v>
      </c>
      <c r="F179" s="237" t="s">
        <v>1013</v>
      </c>
      <c r="G179" s="235"/>
      <c r="H179" s="238">
        <v>37.658999999999999</v>
      </c>
      <c r="I179" s="239"/>
      <c r="J179" s="235"/>
      <c r="K179" s="235"/>
      <c r="L179" s="240"/>
      <c r="M179" s="241"/>
      <c r="N179" s="242"/>
      <c r="O179" s="242"/>
      <c r="P179" s="242"/>
      <c r="Q179" s="242"/>
      <c r="R179" s="242"/>
      <c r="S179" s="242"/>
      <c r="T179" s="243"/>
      <c r="AT179" s="244" t="s">
        <v>181</v>
      </c>
      <c r="AU179" s="244" t="s">
        <v>83</v>
      </c>
      <c r="AV179" s="11" t="s">
        <v>83</v>
      </c>
      <c r="AW179" s="11" t="s">
        <v>37</v>
      </c>
      <c r="AX179" s="11" t="s">
        <v>73</v>
      </c>
      <c r="AY179" s="244" t="s">
        <v>153</v>
      </c>
    </row>
    <row r="180" s="12" customFormat="1">
      <c r="B180" s="245"/>
      <c r="C180" s="246"/>
      <c r="D180" s="231" t="s">
        <v>181</v>
      </c>
      <c r="E180" s="247" t="s">
        <v>21</v>
      </c>
      <c r="F180" s="248" t="s">
        <v>183</v>
      </c>
      <c r="G180" s="246"/>
      <c r="H180" s="249">
        <v>37.658999999999999</v>
      </c>
      <c r="I180" s="250"/>
      <c r="J180" s="246"/>
      <c r="K180" s="246"/>
      <c r="L180" s="251"/>
      <c r="M180" s="252"/>
      <c r="N180" s="253"/>
      <c r="O180" s="253"/>
      <c r="P180" s="253"/>
      <c r="Q180" s="253"/>
      <c r="R180" s="253"/>
      <c r="S180" s="253"/>
      <c r="T180" s="254"/>
      <c r="AT180" s="255" t="s">
        <v>181</v>
      </c>
      <c r="AU180" s="255" t="s">
        <v>83</v>
      </c>
      <c r="AV180" s="12" t="s">
        <v>160</v>
      </c>
      <c r="AW180" s="12" t="s">
        <v>37</v>
      </c>
      <c r="AX180" s="12" t="s">
        <v>81</v>
      </c>
      <c r="AY180" s="255" t="s">
        <v>153</v>
      </c>
    </row>
    <row r="181" s="10" customFormat="1" ht="29.88" customHeight="1">
      <c r="B181" s="203"/>
      <c r="C181" s="204"/>
      <c r="D181" s="205" t="s">
        <v>72</v>
      </c>
      <c r="E181" s="217" t="s">
        <v>556</v>
      </c>
      <c r="F181" s="217" t="s">
        <v>557</v>
      </c>
      <c r="G181" s="204"/>
      <c r="H181" s="204"/>
      <c r="I181" s="207"/>
      <c r="J181" s="218">
        <f>BK181</f>
        <v>0</v>
      </c>
      <c r="K181" s="204"/>
      <c r="L181" s="209"/>
      <c r="M181" s="210"/>
      <c r="N181" s="211"/>
      <c r="O181" s="211"/>
      <c r="P181" s="212">
        <f>SUM(P182:P184)</f>
        <v>0</v>
      </c>
      <c r="Q181" s="211"/>
      <c r="R181" s="212">
        <f>SUM(R182:R184)</f>
        <v>0</v>
      </c>
      <c r="S181" s="211"/>
      <c r="T181" s="213">
        <f>SUM(T182:T184)</f>
        <v>0</v>
      </c>
      <c r="AR181" s="214" t="s">
        <v>81</v>
      </c>
      <c r="AT181" s="215" t="s">
        <v>72</v>
      </c>
      <c r="AU181" s="215" t="s">
        <v>81</v>
      </c>
      <c r="AY181" s="214" t="s">
        <v>153</v>
      </c>
      <c r="BK181" s="216">
        <f>SUM(BK182:BK184)</f>
        <v>0</v>
      </c>
    </row>
    <row r="182" s="1" customFormat="1" ht="25.5" customHeight="1">
      <c r="B182" s="44"/>
      <c r="C182" s="219" t="s">
        <v>369</v>
      </c>
      <c r="D182" s="219" t="s">
        <v>155</v>
      </c>
      <c r="E182" s="220" t="s">
        <v>559</v>
      </c>
      <c r="F182" s="221" t="s">
        <v>560</v>
      </c>
      <c r="G182" s="222" t="s">
        <v>233</v>
      </c>
      <c r="H182" s="223">
        <v>7.46</v>
      </c>
      <c r="I182" s="224"/>
      <c r="J182" s="225">
        <f>ROUND(I182*H182,2)</f>
        <v>0</v>
      </c>
      <c r="K182" s="221" t="s">
        <v>159</v>
      </c>
      <c r="L182" s="70"/>
      <c r="M182" s="226" t="s">
        <v>21</v>
      </c>
      <c r="N182" s="227" t="s">
        <v>44</v>
      </c>
      <c r="O182" s="45"/>
      <c r="P182" s="228">
        <f>O182*H182</f>
        <v>0</v>
      </c>
      <c r="Q182" s="228">
        <v>0</v>
      </c>
      <c r="R182" s="228">
        <f>Q182*H182</f>
        <v>0</v>
      </c>
      <c r="S182" s="228">
        <v>0</v>
      </c>
      <c r="T182" s="229">
        <f>S182*H182</f>
        <v>0</v>
      </c>
      <c r="AR182" s="22" t="s">
        <v>160</v>
      </c>
      <c r="AT182" s="22" t="s">
        <v>155</v>
      </c>
      <c r="AU182" s="22" t="s">
        <v>83</v>
      </c>
      <c r="AY182" s="22" t="s">
        <v>153</v>
      </c>
      <c r="BE182" s="230">
        <f>IF(N182="základní",J182,0)</f>
        <v>0</v>
      </c>
      <c r="BF182" s="230">
        <f>IF(N182="snížená",J182,0)</f>
        <v>0</v>
      </c>
      <c r="BG182" s="230">
        <f>IF(N182="zákl. přenesená",J182,0)</f>
        <v>0</v>
      </c>
      <c r="BH182" s="230">
        <f>IF(N182="sníž. přenesená",J182,0)</f>
        <v>0</v>
      </c>
      <c r="BI182" s="230">
        <f>IF(N182="nulová",J182,0)</f>
        <v>0</v>
      </c>
      <c r="BJ182" s="22" t="s">
        <v>81</v>
      </c>
      <c r="BK182" s="230">
        <f>ROUND(I182*H182,2)</f>
        <v>0</v>
      </c>
      <c r="BL182" s="22" t="s">
        <v>160</v>
      </c>
      <c r="BM182" s="22" t="s">
        <v>1014</v>
      </c>
    </row>
    <row r="183" s="1" customFormat="1" ht="38.25" customHeight="1">
      <c r="B183" s="44"/>
      <c r="C183" s="219" t="s">
        <v>374</v>
      </c>
      <c r="D183" s="219" t="s">
        <v>155</v>
      </c>
      <c r="E183" s="220" t="s">
        <v>563</v>
      </c>
      <c r="F183" s="221" t="s">
        <v>564</v>
      </c>
      <c r="G183" s="222" t="s">
        <v>233</v>
      </c>
      <c r="H183" s="223">
        <v>14.92</v>
      </c>
      <c r="I183" s="224"/>
      <c r="J183" s="225">
        <f>ROUND(I183*H183,2)</f>
        <v>0</v>
      </c>
      <c r="K183" s="221" t="s">
        <v>159</v>
      </c>
      <c r="L183" s="70"/>
      <c r="M183" s="226" t="s">
        <v>21</v>
      </c>
      <c r="N183" s="227" t="s">
        <v>44</v>
      </c>
      <c r="O183" s="45"/>
      <c r="P183" s="228">
        <f>O183*H183</f>
        <v>0</v>
      </c>
      <c r="Q183" s="228">
        <v>0</v>
      </c>
      <c r="R183" s="228">
        <f>Q183*H183</f>
        <v>0</v>
      </c>
      <c r="S183" s="228">
        <v>0</v>
      </c>
      <c r="T183" s="229">
        <f>S183*H183</f>
        <v>0</v>
      </c>
      <c r="AR183" s="22" t="s">
        <v>160</v>
      </c>
      <c r="AT183" s="22" t="s">
        <v>155</v>
      </c>
      <c r="AU183" s="22" t="s">
        <v>83</v>
      </c>
      <c r="AY183" s="22" t="s">
        <v>153</v>
      </c>
      <c r="BE183" s="230">
        <f>IF(N183="základní",J183,0)</f>
        <v>0</v>
      </c>
      <c r="BF183" s="230">
        <f>IF(N183="snížená",J183,0)</f>
        <v>0</v>
      </c>
      <c r="BG183" s="230">
        <f>IF(N183="zákl. přenesená",J183,0)</f>
        <v>0</v>
      </c>
      <c r="BH183" s="230">
        <f>IF(N183="sníž. přenesená",J183,0)</f>
        <v>0</v>
      </c>
      <c r="BI183" s="230">
        <f>IF(N183="nulová",J183,0)</f>
        <v>0</v>
      </c>
      <c r="BJ183" s="22" t="s">
        <v>81</v>
      </c>
      <c r="BK183" s="230">
        <f>ROUND(I183*H183,2)</f>
        <v>0</v>
      </c>
      <c r="BL183" s="22" t="s">
        <v>160</v>
      </c>
      <c r="BM183" s="22" t="s">
        <v>1015</v>
      </c>
    </row>
    <row r="184" s="11" customFormat="1">
      <c r="B184" s="234"/>
      <c r="C184" s="235"/>
      <c r="D184" s="231" t="s">
        <v>181</v>
      </c>
      <c r="E184" s="235"/>
      <c r="F184" s="237" t="s">
        <v>1016</v>
      </c>
      <c r="G184" s="235"/>
      <c r="H184" s="238">
        <v>14.92</v>
      </c>
      <c r="I184" s="239"/>
      <c r="J184" s="235"/>
      <c r="K184" s="235"/>
      <c r="L184" s="240"/>
      <c r="M184" s="266"/>
      <c r="N184" s="267"/>
      <c r="O184" s="267"/>
      <c r="P184" s="267"/>
      <c r="Q184" s="267"/>
      <c r="R184" s="267"/>
      <c r="S184" s="267"/>
      <c r="T184" s="268"/>
      <c r="AT184" s="244" t="s">
        <v>181</v>
      </c>
      <c r="AU184" s="244" t="s">
        <v>83</v>
      </c>
      <c r="AV184" s="11" t="s">
        <v>83</v>
      </c>
      <c r="AW184" s="11" t="s">
        <v>6</v>
      </c>
      <c r="AX184" s="11" t="s">
        <v>81</v>
      </c>
      <c r="AY184" s="244" t="s">
        <v>153</v>
      </c>
    </row>
    <row r="185" s="1" customFormat="1" ht="6.96" customHeight="1">
      <c r="B185" s="65"/>
      <c r="C185" s="66"/>
      <c r="D185" s="66"/>
      <c r="E185" s="66"/>
      <c r="F185" s="66"/>
      <c r="G185" s="66"/>
      <c r="H185" s="66"/>
      <c r="I185" s="164"/>
      <c r="J185" s="66"/>
      <c r="K185" s="66"/>
      <c r="L185" s="70"/>
    </row>
  </sheetData>
  <sheetProtection sheet="1" autoFilter="0" formatColumns="0" formatRows="0" objects="1" scenarios="1" spinCount="100000" saltValue="olM6dAg9bQRpr9u8KHrZp0alDoRid4EhTMDl/sxuDKeRoDAfqWkhxd6VWmqTtSDiDDynzkUqcROUJ3XUz/5Rqg==" hashValue="bip25tZzhKplZ/MENVzCfYk0WyBQCgcdJr4VbCo6uftfRR6F35658UD4Vdhtx2X/s0K/dTkg3MENkBd+Q2jKwg==" algorithmName="SHA-512" password="CC35"/>
  <autoFilter ref="C81:K184"/>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104</v>
      </c>
    </row>
    <row r="3" ht="6.96" customHeight="1">
      <c r="B3" s="23"/>
      <c r="C3" s="24"/>
      <c r="D3" s="24"/>
      <c r="E3" s="24"/>
      <c r="F3" s="24"/>
      <c r="G3" s="24"/>
      <c r="H3" s="24"/>
      <c r="I3" s="139"/>
      <c r="J3" s="24"/>
      <c r="K3" s="25"/>
      <c r="AT3" s="22" t="s">
        <v>83</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II/335 Uhlířské Janovice - Staňkovice, rekonstrukce vozovky a odstranění bodové závady</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1017</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3. 11. 2017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34</v>
      </c>
      <c r="K20" s="49"/>
    </row>
    <row r="21" s="1" customFormat="1" ht="18" customHeight="1">
      <c r="B21" s="44"/>
      <c r="C21" s="45"/>
      <c r="D21" s="45"/>
      <c r="E21" s="33" t="s">
        <v>35</v>
      </c>
      <c r="F21" s="45"/>
      <c r="G21" s="45"/>
      <c r="H21" s="45"/>
      <c r="I21" s="144" t="s">
        <v>30</v>
      </c>
      <c r="J21" s="33" t="s">
        <v>36</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ROUND(J85,2)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ROUND(SUM(BE85:BE180), 2)</f>
        <v>0</v>
      </c>
      <c r="G30" s="45"/>
      <c r="H30" s="45"/>
      <c r="I30" s="156">
        <v>0.20999999999999999</v>
      </c>
      <c r="J30" s="155">
        <f>ROUND(ROUND((SUM(BE85:BE180)), 2)*I30, 2)</f>
        <v>0</v>
      </c>
      <c r="K30" s="49"/>
    </row>
    <row r="31" s="1" customFormat="1" ht="14.4" customHeight="1">
      <c r="B31" s="44"/>
      <c r="C31" s="45"/>
      <c r="D31" s="45"/>
      <c r="E31" s="53" t="s">
        <v>45</v>
      </c>
      <c r="F31" s="155">
        <f>ROUND(SUM(BF85:BF180), 2)</f>
        <v>0</v>
      </c>
      <c r="G31" s="45"/>
      <c r="H31" s="45"/>
      <c r="I31" s="156">
        <v>0.14999999999999999</v>
      </c>
      <c r="J31" s="155">
        <f>ROUND(ROUND((SUM(BF85:BF180)), 2)*I31, 2)</f>
        <v>0</v>
      </c>
      <c r="K31" s="49"/>
    </row>
    <row r="32" hidden="1" s="1" customFormat="1" ht="14.4" customHeight="1">
      <c r="B32" s="44"/>
      <c r="C32" s="45"/>
      <c r="D32" s="45"/>
      <c r="E32" s="53" t="s">
        <v>46</v>
      </c>
      <c r="F32" s="155">
        <f>ROUND(SUM(BG85:BG180), 2)</f>
        <v>0</v>
      </c>
      <c r="G32" s="45"/>
      <c r="H32" s="45"/>
      <c r="I32" s="156">
        <v>0.20999999999999999</v>
      </c>
      <c r="J32" s="155">
        <v>0</v>
      </c>
      <c r="K32" s="49"/>
    </row>
    <row r="33" hidden="1" s="1" customFormat="1" ht="14.4" customHeight="1">
      <c r="B33" s="44"/>
      <c r="C33" s="45"/>
      <c r="D33" s="45"/>
      <c r="E33" s="53" t="s">
        <v>47</v>
      </c>
      <c r="F33" s="155">
        <f>ROUND(SUM(BH85:BH180), 2)</f>
        <v>0</v>
      </c>
      <c r="G33" s="45"/>
      <c r="H33" s="45"/>
      <c r="I33" s="156">
        <v>0.14999999999999999</v>
      </c>
      <c r="J33" s="155">
        <v>0</v>
      </c>
      <c r="K33" s="49"/>
    </row>
    <row r="34" hidden="1" s="1" customFormat="1" ht="14.4" customHeight="1">
      <c r="B34" s="44"/>
      <c r="C34" s="45"/>
      <c r="D34" s="45"/>
      <c r="E34" s="53" t="s">
        <v>48</v>
      </c>
      <c r="F34" s="155">
        <f>ROUND(SUM(BI85:BI180),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II/335 Uhlířské Janovice - Staňkovice, rekonstrukce vozovky a odstranění bodové závady</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SO114_část SO114 - SO114_OBNOVA ODVODNĚNÍ SILNICE II/335, NOVÁ VES - UHL. JANOVICE</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Katastrální obec Uhlířské janovice</v>
      </c>
      <c r="G49" s="45"/>
      <c r="H49" s="45"/>
      <c r="I49" s="144" t="s">
        <v>25</v>
      </c>
      <c r="J49" s="145" t="str">
        <f>IF(J12="","",J12)</f>
        <v>3. 11. 2017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Středočeský kraj</v>
      </c>
      <c r="G51" s="45"/>
      <c r="H51" s="45"/>
      <c r="I51" s="144" t="s">
        <v>33</v>
      </c>
      <c r="J51" s="42" t="str">
        <f>E21</f>
        <v>Pontex, spol. s r.o.</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J85</f>
        <v>0</v>
      </c>
      <c r="K56" s="49"/>
      <c r="AU56" s="22" t="s">
        <v>126</v>
      </c>
    </row>
    <row r="57" s="7" customFormat="1" ht="24.96" customHeight="1">
      <c r="B57" s="175"/>
      <c r="C57" s="176"/>
      <c r="D57" s="177" t="s">
        <v>127</v>
      </c>
      <c r="E57" s="178"/>
      <c r="F57" s="178"/>
      <c r="G57" s="178"/>
      <c r="H57" s="178"/>
      <c r="I57" s="179"/>
      <c r="J57" s="180">
        <f>J86</f>
        <v>0</v>
      </c>
      <c r="K57" s="181"/>
    </row>
    <row r="58" s="8" customFormat="1" ht="19.92" customHeight="1">
      <c r="B58" s="182"/>
      <c r="C58" s="183"/>
      <c r="D58" s="184" t="s">
        <v>128</v>
      </c>
      <c r="E58" s="185"/>
      <c r="F58" s="185"/>
      <c r="G58" s="185"/>
      <c r="H58" s="185"/>
      <c r="I58" s="186"/>
      <c r="J58" s="187">
        <f>J87</f>
        <v>0</v>
      </c>
      <c r="K58" s="188"/>
    </row>
    <row r="59" s="8" customFormat="1" ht="19.92" customHeight="1">
      <c r="B59" s="182"/>
      <c r="C59" s="183"/>
      <c r="D59" s="184" t="s">
        <v>129</v>
      </c>
      <c r="E59" s="185"/>
      <c r="F59" s="185"/>
      <c r="G59" s="185"/>
      <c r="H59" s="185"/>
      <c r="I59" s="186"/>
      <c r="J59" s="187">
        <f>J112</f>
        <v>0</v>
      </c>
      <c r="K59" s="188"/>
    </row>
    <row r="60" s="8" customFormat="1" ht="19.92" customHeight="1">
      <c r="B60" s="182"/>
      <c r="C60" s="183"/>
      <c r="D60" s="184" t="s">
        <v>131</v>
      </c>
      <c r="E60" s="185"/>
      <c r="F60" s="185"/>
      <c r="G60" s="185"/>
      <c r="H60" s="185"/>
      <c r="I60" s="186"/>
      <c r="J60" s="187">
        <f>J115</f>
        <v>0</v>
      </c>
      <c r="K60" s="188"/>
    </row>
    <row r="61" s="8" customFormat="1" ht="19.92" customHeight="1">
      <c r="B61" s="182"/>
      <c r="C61" s="183"/>
      <c r="D61" s="184" t="s">
        <v>132</v>
      </c>
      <c r="E61" s="185"/>
      <c r="F61" s="185"/>
      <c r="G61" s="185"/>
      <c r="H61" s="185"/>
      <c r="I61" s="186"/>
      <c r="J61" s="187">
        <f>J138</f>
        <v>0</v>
      </c>
      <c r="K61" s="188"/>
    </row>
    <row r="62" s="8" customFormat="1" ht="19.92" customHeight="1">
      <c r="B62" s="182"/>
      <c r="C62" s="183"/>
      <c r="D62" s="184" t="s">
        <v>133</v>
      </c>
      <c r="E62" s="185"/>
      <c r="F62" s="185"/>
      <c r="G62" s="185"/>
      <c r="H62" s="185"/>
      <c r="I62" s="186"/>
      <c r="J62" s="187">
        <f>J145</f>
        <v>0</v>
      </c>
      <c r="K62" s="188"/>
    </row>
    <row r="63" s="8" customFormat="1" ht="19.92" customHeight="1">
      <c r="B63" s="182"/>
      <c r="C63" s="183"/>
      <c r="D63" s="184" t="s">
        <v>134</v>
      </c>
      <c r="E63" s="185"/>
      <c r="F63" s="185"/>
      <c r="G63" s="185"/>
      <c r="H63" s="185"/>
      <c r="I63" s="186"/>
      <c r="J63" s="187">
        <f>J151</f>
        <v>0</v>
      </c>
      <c r="K63" s="188"/>
    </row>
    <row r="64" s="8" customFormat="1" ht="19.92" customHeight="1">
      <c r="B64" s="182"/>
      <c r="C64" s="183"/>
      <c r="D64" s="184" t="s">
        <v>135</v>
      </c>
      <c r="E64" s="185"/>
      <c r="F64" s="185"/>
      <c r="G64" s="185"/>
      <c r="H64" s="185"/>
      <c r="I64" s="186"/>
      <c r="J64" s="187">
        <f>J168</f>
        <v>0</v>
      </c>
      <c r="K64" s="188"/>
    </row>
    <row r="65" s="8" customFormat="1" ht="19.92" customHeight="1">
      <c r="B65" s="182"/>
      <c r="C65" s="183"/>
      <c r="D65" s="184" t="s">
        <v>136</v>
      </c>
      <c r="E65" s="185"/>
      <c r="F65" s="185"/>
      <c r="G65" s="185"/>
      <c r="H65" s="185"/>
      <c r="I65" s="186"/>
      <c r="J65" s="187">
        <f>J177</f>
        <v>0</v>
      </c>
      <c r="K65" s="188"/>
    </row>
    <row r="66" s="1" customFormat="1" ht="21.84" customHeight="1">
      <c r="B66" s="44"/>
      <c r="C66" s="45"/>
      <c r="D66" s="45"/>
      <c r="E66" s="45"/>
      <c r="F66" s="45"/>
      <c r="G66" s="45"/>
      <c r="H66" s="45"/>
      <c r="I66" s="142"/>
      <c r="J66" s="45"/>
      <c r="K66" s="49"/>
    </row>
    <row r="67" s="1" customFormat="1" ht="6.96" customHeight="1">
      <c r="B67" s="65"/>
      <c r="C67" s="66"/>
      <c r="D67" s="66"/>
      <c r="E67" s="66"/>
      <c r="F67" s="66"/>
      <c r="G67" s="66"/>
      <c r="H67" s="66"/>
      <c r="I67" s="164"/>
      <c r="J67" s="66"/>
      <c r="K67" s="67"/>
    </row>
    <row r="71" s="1" customFormat="1" ht="6.96" customHeight="1">
      <c r="B71" s="68"/>
      <c r="C71" s="69"/>
      <c r="D71" s="69"/>
      <c r="E71" s="69"/>
      <c r="F71" s="69"/>
      <c r="G71" s="69"/>
      <c r="H71" s="69"/>
      <c r="I71" s="167"/>
      <c r="J71" s="69"/>
      <c r="K71" s="69"/>
      <c r="L71" s="70"/>
    </row>
    <row r="72" s="1" customFormat="1" ht="36.96" customHeight="1">
      <c r="B72" s="44"/>
      <c r="C72" s="71" t="s">
        <v>137</v>
      </c>
      <c r="D72" s="72"/>
      <c r="E72" s="72"/>
      <c r="F72" s="72"/>
      <c r="G72" s="72"/>
      <c r="H72" s="72"/>
      <c r="I72" s="189"/>
      <c r="J72" s="72"/>
      <c r="K72" s="72"/>
      <c r="L72" s="70"/>
    </row>
    <row r="73" s="1" customFormat="1" ht="6.96" customHeight="1">
      <c r="B73" s="44"/>
      <c r="C73" s="72"/>
      <c r="D73" s="72"/>
      <c r="E73" s="72"/>
      <c r="F73" s="72"/>
      <c r="G73" s="72"/>
      <c r="H73" s="72"/>
      <c r="I73" s="189"/>
      <c r="J73" s="72"/>
      <c r="K73" s="72"/>
      <c r="L73" s="70"/>
    </row>
    <row r="74" s="1" customFormat="1" ht="14.4" customHeight="1">
      <c r="B74" s="44"/>
      <c r="C74" s="74" t="s">
        <v>18</v>
      </c>
      <c r="D74" s="72"/>
      <c r="E74" s="72"/>
      <c r="F74" s="72"/>
      <c r="G74" s="72"/>
      <c r="H74" s="72"/>
      <c r="I74" s="189"/>
      <c r="J74" s="72"/>
      <c r="K74" s="72"/>
      <c r="L74" s="70"/>
    </row>
    <row r="75" s="1" customFormat="1" ht="16.5" customHeight="1">
      <c r="B75" s="44"/>
      <c r="C75" s="72"/>
      <c r="D75" s="72"/>
      <c r="E75" s="190" t="str">
        <f>E7</f>
        <v>II/335 Uhlířské Janovice - Staňkovice, rekonstrukce vozovky a odstranění bodové závady</v>
      </c>
      <c r="F75" s="74"/>
      <c r="G75" s="74"/>
      <c r="H75" s="74"/>
      <c r="I75" s="189"/>
      <c r="J75" s="72"/>
      <c r="K75" s="72"/>
      <c r="L75" s="70"/>
    </row>
    <row r="76" s="1" customFormat="1" ht="14.4" customHeight="1">
      <c r="B76" s="44"/>
      <c r="C76" s="74" t="s">
        <v>120</v>
      </c>
      <c r="D76" s="72"/>
      <c r="E76" s="72"/>
      <c r="F76" s="72"/>
      <c r="G76" s="72"/>
      <c r="H76" s="72"/>
      <c r="I76" s="189"/>
      <c r="J76" s="72"/>
      <c r="K76" s="72"/>
      <c r="L76" s="70"/>
    </row>
    <row r="77" s="1" customFormat="1" ht="17.25" customHeight="1">
      <c r="B77" s="44"/>
      <c r="C77" s="72"/>
      <c r="D77" s="72"/>
      <c r="E77" s="80" t="str">
        <f>E9</f>
        <v>SO114_část SO114 - SO114_OBNOVA ODVODNĚNÍ SILNICE II/335, NOVÁ VES - UHL. JANOVICE</v>
      </c>
      <c r="F77" s="72"/>
      <c r="G77" s="72"/>
      <c r="H77" s="72"/>
      <c r="I77" s="189"/>
      <c r="J77" s="72"/>
      <c r="K77" s="72"/>
      <c r="L77" s="70"/>
    </row>
    <row r="78" s="1" customFormat="1" ht="6.96" customHeight="1">
      <c r="B78" s="44"/>
      <c r="C78" s="72"/>
      <c r="D78" s="72"/>
      <c r="E78" s="72"/>
      <c r="F78" s="72"/>
      <c r="G78" s="72"/>
      <c r="H78" s="72"/>
      <c r="I78" s="189"/>
      <c r="J78" s="72"/>
      <c r="K78" s="72"/>
      <c r="L78" s="70"/>
    </row>
    <row r="79" s="1" customFormat="1" ht="18" customHeight="1">
      <c r="B79" s="44"/>
      <c r="C79" s="74" t="s">
        <v>23</v>
      </c>
      <c r="D79" s="72"/>
      <c r="E79" s="72"/>
      <c r="F79" s="191" t="str">
        <f>F12</f>
        <v>Katastrální obec Uhlířské janovice</v>
      </c>
      <c r="G79" s="72"/>
      <c r="H79" s="72"/>
      <c r="I79" s="192" t="s">
        <v>25</v>
      </c>
      <c r="J79" s="83" t="str">
        <f>IF(J12="","",J12)</f>
        <v>3. 11. 2017</v>
      </c>
      <c r="K79" s="72"/>
      <c r="L79" s="70"/>
    </row>
    <row r="80" s="1" customFormat="1" ht="6.96" customHeight="1">
      <c r="B80" s="44"/>
      <c r="C80" s="72"/>
      <c r="D80" s="72"/>
      <c r="E80" s="72"/>
      <c r="F80" s="72"/>
      <c r="G80" s="72"/>
      <c r="H80" s="72"/>
      <c r="I80" s="189"/>
      <c r="J80" s="72"/>
      <c r="K80" s="72"/>
      <c r="L80" s="70"/>
    </row>
    <row r="81" s="1" customFormat="1">
      <c r="B81" s="44"/>
      <c r="C81" s="74" t="s">
        <v>27</v>
      </c>
      <c r="D81" s="72"/>
      <c r="E81" s="72"/>
      <c r="F81" s="191" t="str">
        <f>E15</f>
        <v>Středočeský kraj</v>
      </c>
      <c r="G81" s="72"/>
      <c r="H81" s="72"/>
      <c r="I81" s="192" t="s">
        <v>33</v>
      </c>
      <c r="J81" s="191" t="str">
        <f>E21</f>
        <v>Pontex, spol. s r.o.</v>
      </c>
      <c r="K81" s="72"/>
      <c r="L81" s="70"/>
    </row>
    <row r="82" s="1" customFormat="1" ht="14.4" customHeight="1">
      <c r="B82" s="44"/>
      <c r="C82" s="74" t="s">
        <v>31</v>
      </c>
      <c r="D82" s="72"/>
      <c r="E82" s="72"/>
      <c r="F82" s="191" t="str">
        <f>IF(E18="","",E18)</f>
        <v/>
      </c>
      <c r="G82" s="72"/>
      <c r="H82" s="72"/>
      <c r="I82" s="189"/>
      <c r="J82" s="72"/>
      <c r="K82" s="72"/>
      <c r="L82" s="70"/>
    </row>
    <row r="83" s="1" customFormat="1" ht="10.32" customHeight="1">
      <c r="B83" s="44"/>
      <c r="C83" s="72"/>
      <c r="D83" s="72"/>
      <c r="E83" s="72"/>
      <c r="F83" s="72"/>
      <c r="G83" s="72"/>
      <c r="H83" s="72"/>
      <c r="I83" s="189"/>
      <c r="J83" s="72"/>
      <c r="K83" s="72"/>
      <c r="L83" s="70"/>
    </row>
    <row r="84" s="9" customFormat="1" ht="29.28" customHeight="1">
      <c r="B84" s="193"/>
      <c r="C84" s="194" t="s">
        <v>138</v>
      </c>
      <c r="D84" s="195" t="s">
        <v>58</v>
      </c>
      <c r="E84" s="195" t="s">
        <v>54</v>
      </c>
      <c r="F84" s="195" t="s">
        <v>139</v>
      </c>
      <c r="G84" s="195" t="s">
        <v>140</v>
      </c>
      <c r="H84" s="195" t="s">
        <v>141</v>
      </c>
      <c r="I84" s="196" t="s">
        <v>142</v>
      </c>
      <c r="J84" s="195" t="s">
        <v>124</v>
      </c>
      <c r="K84" s="197" t="s">
        <v>143</v>
      </c>
      <c r="L84" s="198"/>
      <c r="M84" s="100" t="s">
        <v>144</v>
      </c>
      <c r="N84" s="101" t="s">
        <v>43</v>
      </c>
      <c r="O84" s="101" t="s">
        <v>145</v>
      </c>
      <c r="P84" s="101" t="s">
        <v>146</v>
      </c>
      <c r="Q84" s="101" t="s">
        <v>147</v>
      </c>
      <c r="R84" s="101" t="s">
        <v>148</v>
      </c>
      <c r="S84" s="101" t="s">
        <v>149</v>
      </c>
      <c r="T84" s="102" t="s">
        <v>150</v>
      </c>
    </row>
    <row r="85" s="1" customFormat="1" ht="29.28" customHeight="1">
      <c r="B85" s="44"/>
      <c r="C85" s="106" t="s">
        <v>125</v>
      </c>
      <c r="D85" s="72"/>
      <c r="E85" s="72"/>
      <c r="F85" s="72"/>
      <c r="G85" s="72"/>
      <c r="H85" s="72"/>
      <c r="I85" s="189"/>
      <c r="J85" s="199">
        <f>BK85</f>
        <v>0</v>
      </c>
      <c r="K85" s="72"/>
      <c r="L85" s="70"/>
      <c r="M85" s="103"/>
      <c r="N85" s="104"/>
      <c r="O85" s="104"/>
      <c r="P85" s="200">
        <f>P86</f>
        <v>0</v>
      </c>
      <c r="Q85" s="104"/>
      <c r="R85" s="200">
        <f>R86</f>
        <v>116.0688917</v>
      </c>
      <c r="S85" s="104"/>
      <c r="T85" s="201">
        <f>T86</f>
        <v>264.58195000000001</v>
      </c>
      <c r="AT85" s="22" t="s">
        <v>72</v>
      </c>
      <c r="AU85" s="22" t="s">
        <v>126</v>
      </c>
      <c r="BK85" s="202">
        <f>BK86</f>
        <v>0</v>
      </c>
    </row>
    <row r="86" s="10" customFormat="1" ht="37.44" customHeight="1">
      <c r="B86" s="203"/>
      <c r="C86" s="204"/>
      <c r="D86" s="205" t="s">
        <v>72</v>
      </c>
      <c r="E86" s="206" t="s">
        <v>151</v>
      </c>
      <c r="F86" s="206" t="s">
        <v>152</v>
      </c>
      <c r="G86" s="204"/>
      <c r="H86" s="204"/>
      <c r="I86" s="207"/>
      <c r="J86" s="208">
        <f>BK86</f>
        <v>0</v>
      </c>
      <c r="K86" s="204"/>
      <c r="L86" s="209"/>
      <c r="M86" s="210"/>
      <c r="N86" s="211"/>
      <c r="O86" s="211"/>
      <c r="P86" s="212">
        <f>P87+P112+P115+P138+P145+P151+P168+P177</f>
        <v>0</v>
      </c>
      <c r="Q86" s="211"/>
      <c r="R86" s="212">
        <f>R87+R112+R115+R138+R145+R151+R168+R177</f>
        <v>116.0688917</v>
      </c>
      <c r="S86" s="211"/>
      <c r="T86" s="213">
        <f>T87+T112+T115+T138+T145+T151+T168+T177</f>
        <v>264.58195000000001</v>
      </c>
      <c r="AR86" s="214" t="s">
        <v>81</v>
      </c>
      <c r="AT86" s="215" t="s">
        <v>72</v>
      </c>
      <c r="AU86" s="215" t="s">
        <v>73</v>
      </c>
      <c r="AY86" s="214" t="s">
        <v>153</v>
      </c>
      <c r="BK86" s="216">
        <f>BK87+BK112+BK115+BK138+BK145+BK151+BK168+BK177</f>
        <v>0</v>
      </c>
    </row>
    <row r="87" s="10" customFormat="1" ht="19.92" customHeight="1">
      <c r="B87" s="203"/>
      <c r="C87" s="204"/>
      <c r="D87" s="205" t="s">
        <v>72</v>
      </c>
      <c r="E87" s="217" t="s">
        <v>81</v>
      </c>
      <c r="F87" s="217" t="s">
        <v>154</v>
      </c>
      <c r="G87" s="204"/>
      <c r="H87" s="204"/>
      <c r="I87" s="207"/>
      <c r="J87" s="218">
        <f>BK87</f>
        <v>0</v>
      </c>
      <c r="K87" s="204"/>
      <c r="L87" s="209"/>
      <c r="M87" s="210"/>
      <c r="N87" s="211"/>
      <c r="O87" s="211"/>
      <c r="P87" s="212">
        <f>SUM(P88:P111)</f>
        <v>0</v>
      </c>
      <c r="Q87" s="211"/>
      <c r="R87" s="212">
        <f>SUM(R88:R111)</f>
        <v>0.032969999999999999</v>
      </c>
      <c r="S87" s="211"/>
      <c r="T87" s="213">
        <f>SUM(T88:T111)</f>
        <v>0</v>
      </c>
      <c r="AR87" s="214" t="s">
        <v>81</v>
      </c>
      <c r="AT87" s="215" t="s">
        <v>72</v>
      </c>
      <c r="AU87" s="215" t="s">
        <v>81</v>
      </c>
      <c r="AY87" s="214" t="s">
        <v>153</v>
      </c>
      <c r="BK87" s="216">
        <f>SUM(BK88:BK111)</f>
        <v>0</v>
      </c>
    </row>
    <row r="88" s="1" customFormat="1" ht="38.25" customHeight="1">
      <c r="B88" s="44"/>
      <c r="C88" s="219" t="s">
        <v>81</v>
      </c>
      <c r="D88" s="219" t="s">
        <v>155</v>
      </c>
      <c r="E88" s="220" t="s">
        <v>672</v>
      </c>
      <c r="F88" s="221" t="s">
        <v>673</v>
      </c>
      <c r="G88" s="222" t="s">
        <v>192</v>
      </c>
      <c r="H88" s="223">
        <v>1293.5550000000001</v>
      </c>
      <c r="I88" s="224"/>
      <c r="J88" s="225">
        <f>ROUND(I88*H88,2)</f>
        <v>0</v>
      </c>
      <c r="K88" s="221" t="s">
        <v>159</v>
      </c>
      <c r="L88" s="70"/>
      <c r="M88" s="226" t="s">
        <v>21</v>
      </c>
      <c r="N88" s="227" t="s">
        <v>44</v>
      </c>
      <c r="O88" s="45"/>
      <c r="P88" s="228">
        <f>O88*H88</f>
        <v>0</v>
      </c>
      <c r="Q88" s="228">
        <v>0</v>
      </c>
      <c r="R88" s="228">
        <f>Q88*H88</f>
        <v>0</v>
      </c>
      <c r="S88" s="228">
        <v>0</v>
      </c>
      <c r="T88" s="229">
        <f>S88*H88</f>
        <v>0</v>
      </c>
      <c r="AR88" s="22" t="s">
        <v>160</v>
      </c>
      <c r="AT88" s="22" t="s">
        <v>155</v>
      </c>
      <c r="AU88" s="22" t="s">
        <v>83</v>
      </c>
      <c r="AY88" s="22" t="s">
        <v>153</v>
      </c>
      <c r="BE88" s="230">
        <f>IF(N88="základní",J88,0)</f>
        <v>0</v>
      </c>
      <c r="BF88" s="230">
        <f>IF(N88="snížená",J88,0)</f>
        <v>0</v>
      </c>
      <c r="BG88" s="230">
        <f>IF(N88="zákl. přenesená",J88,0)</f>
        <v>0</v>
      </c>
      <c r="BH88" s="230">
        <f>IF(N88="sníž. přenesená",J88,0)</f>
        <v>0</v>
      </c>
      <c r="BI88" s="230">
        <f>IF(N88="nulová",J88,0)</f>
        <v>0</v>
      </c>
      <c r="BJ88" s="22" t="s">
        <v>81</v>
      </c>
      <c r="BK88" s="230">
        <f>ROUND(I88*H88,2)</f>
        <v>0</v>
      </c>
      <c r="BL88" s="22" t="s">
        <v>160</v>
      </c>
      <c r="BM88" s="22" t="s">
        <v>1018</v>
      </c>
    </row>
    <row r="89" s="1" customFormat="1">
      <c r="B89" s="44"/>
      <c r="C89" s="72"/>
      <c r="D89" s="231" t="s">
        <v>162</v>
      </c>
      <c r="E89" s="72"/>
      <c r="F89" s="232" t="s">
        <v>675</v>
      </c>
      <c r="G89" s="72"/>
      <c r="H89" s="72"/>
      <c r="I89" s="189"/>
      <c r="J89" s="72"/>
      <c r="K89" s="72"/>
      <c r="L89" s="70"/>
      <c r="M89" s="233"/>
      <c r="N89" s="45"/>
      <c r="O89" s="45"/>
      <c r="P89" s="45"/>
      <c r="Q89" s="45"/>
      <c r="R89" s="45"/>
      <c r="S89" s="45"/>
      <c r="T89" s="93"/>
      <c r="AT89" s="22" t="s">
        <v>162</v>
      </c>
      <c r="AU89" s="22" t="s">
        <v>83</v>
      </c>
    </row>
    <row r="90" s="11" customFormat="1">
      <c r="B90" s="234"/>
      <c r="C90" s="235"/>
      <c r="D90" s="231" t="s">
        <v>181</v>
      </c>
      <c r="E90" s="236" t="s">
        <v>21</v>
      </c>
      <c r="F90" s="237" t="s">
        <v>1019</v>
      </c>
      <c r="G90" s="235"/>
      <c r="H90" s="238">
        <v>1293.5550000000001</v>
      </c>
      <c r="I90" s="239"/>
      <c r="J90" s="235"/>
      <c r="K90" s="235"/>
      <c r="L90" s="240"/>
      <c r="M90" s="241"/>
      <c r="N90" s="242"/>
      <c r="O90" s="242"/>
      <c r="P90" s="242"/>
      <c r="Q90" s="242"/>
      <c r="R90" s="242"/>
      <c r="S90" s="242"/>
      <c r="T90" s="243"/>
      <c r="AT90" s="244" t="s">
        <v>181</v>
      </c>
      <c r="AU90" s="244" t="s">
        <v>83</v>
      </c>
      <c r="AV90" s="11" t="s">
        <v>83</v>
      </c>
      <c r="AW90" s="11" t="s">
        <v>37</v>
      </c>
      <c r="AX90" s="11" t="s">
        <v>73</v>
      </c>
      <c r="AY90" s="244" t="s">
        <v>153</v>
      </c>
    </row>
    <row r="91" s="12" customFormat="1">
      <c r="B91" s="245"/>
      <c r="C91" s="246"/>
      <c r="D91" s="231" t="s">
        <v>181</v>
      </c>
      <c r="E91" s="247" t="s">
        <v>21</v>
      </c>
      <c r="F91" s="248" t="s">
        <v>183</v>
      </c>
      <c r="G91" s="246"/>
      <c r="H91" s="249">
        <v>1293.5550000000001</v>
      </c>
      <c r="I91" s="250"/>
      <c r="J91" s="246"/>
      <c r="K91" s="246"/>
      <c r="L91" s="251"/>
      <c r="M91" s="252"/>
      <c r="N91" s="253"/>
      <c r="O91" s="253"/>
      <c r="P91" s="253"/>
      <c r="Q91" s="253"/>
      <c r="R91" s="253"/>
      <c r="S91" s="253"/>
      <c r="T91" s="254"/>
      <c r="AT91" s="255" t="s">
        <v>181</v>
      </c>
      <c r="AU91" s="255" t="s">
        <v>83</v>
      </c>
      <c r="AV91" s="12" t="s">
        <v>160</v>
      </c>
      <c r="AW91" s="12" t="s">
        <v>37</v>
      </c>
      <c r="AX91" s="12" t="s">
        <v>81</v>
      </c>
      <c r="AY91" s="255" t="s">
        <v>153</v>
      </c>
    </row>
    <row r="92" s="1" customFormat="1" ht="38.25" customHeight="1">
      <c r="B92" s="44"/>
      <c r="C92" s="219" t="s">
        <v>83</v>
      </c>
      <c r="D92" s="219" t="s">
        <v>155</v>
      </c>
      <c r="E92" s="220" t="s">
        <v>1020</v>
      </c>
      <c r="F92" s="221" t="s">
        <v>1021</v>
      </c>
      <c r="G92" s="222" t="s">
        <v>192</v>
      </c>
      <c r="H92" s="223">
        <v>137.19999999999999</v>
      </c>
      <c r="I92" s="224"/>
      <c r="J92" s="225">
        <f>ROUND(I92*H92,2)</f>
        <v>0</v>
      </c>
      <c r="K92" s="221" t="s">
        <v>159</v>
      </c>
      <c r="L92" s="70"/>
      <c r="M92" s="226" t="s">
        <v>21</v>
      </c>
      <c r="N92" s="227" t="s">
        <v>44</v>
      </c>
      <c r="O92" s="45"/>
      <c r="P92" s="228">
        <f>O92*H92</f>
        <v>0</v>
      </c>
      <c r="Q92" s="228">
        <v>0</v>
      </c>
      <c r="R92" s="228">
        <f>Q92*H92</f>
        <v>0</v>
      </c>
      <c r="S92" s="228">
        <v>0</v>
      </c>
      <c r="T92" s="229">
        <f>S92*H92</f>
        <v>0</v>
      </c>
      <c r="AR92" s="22" t="s">
        <v>160</v>
      </c>
      <c r="AT92" s="22" t="s">
        <v>155</v>
      </c>
      <c r="AU92" s="22" t="s">
        <v>83</v>
      </c>
      <c r="AY92" s="22" t="s">
        <v>153</v>
      </c>
      <c r="BE92" s="230">
        <f>IF(N92="základní",J92,0)</f>
        <v>0</v>
      </c>
      <c r="BF92" s="230">
        <f>IF(N92="snížená",J92,0)</f>
        <v>0</v>
      </c>
      <c r="BG92" s="230">
        <f>IF(N92="zákl. přenesená",J92,0)</f>
        <v>0</v>
      </c>
      <c r="BH92" s="230">
        <f>IF(N92="sníž. přenesená",J92,0)</f>
        <v>0</v>
      </c>
      <c r="BI92" s="230">
        <f>IF(N92="nulová",J92,0)</f>
        <v>0</v>
      </c>
      <c r="BJ92" s="22" t="s">
        <v>81</v>
      </c>
      <c r="BK92" s="230">
        <f>ROUND(I92*H92,2)</f>
        <v>0</v>
      </c>
      <c r="BL92" s="22" t="s">
        <v>160</v>
      </c>
      <c r="BM92" s="22" t="s">
        <v>1022</v>
      </c>
    </row>
    <row r="93" s="1" customFormat="1">
      <c r="B93" s="44"/>
      <c r="C93" s="72"/>
      <c r="D93" s="231" t="s">
        <v>162</v>
      </c>
      <c r="E93" s="72"/>
      <c r="F93" s="232" t="s">
        <v>303</v>
      </c>
      <c r="G93" s="72"/>
      <c r="H93" s="72"/>
      <c r="I93" s="189"/>
      <c r="J93" s="72"/>
      <c r="K93" s="72"/>
      <c r="L93" s="70"/>
      <c r="M93" s="233"/>
      <c r="N93" s="45"/>
      <c r="O93" s="45"/>
      <c r="P93" s="45"/>
      <c r="Q93" s="45"/>
      <c r="R93" s="45"/>
      <c r="S93" s="45"/>
      <c r="T93" s="93"/>
      <c r="AT93" s="22" t="s">
        <v>162</v>
      </c>
      <c r="AU93" s="22" t="s">
        <v>83</v>
      </c>
    </row>
    <row r="94" s="11" customFormat="1">
      <c r="B94" s="234"/>
      <c r="C94" s="235"/>
      <c r="D94" s="231" t="s">
        <v>181</v>
      </c>
      <c r="E94" s="236" t="s">
        <v>21</v>
      </c>
      <c r="F94" s="237" t="s">
        <v>1023</v>
      </c>
      <c r="G94" s="235"/>
      <c r="H94" s="238">
        <v>137.19999999999999</v>
      </c>
      <c r="I94" s="239"/>
      <c r="J94" s="235"/>
      <c r="K94" s="235"/>
      <c r="L94" s="240"/>
      <c r="M94" s="241"/>
      <c r="N94" s="242"/>
      <c r="O94" s="242"/>
      <c r="P94" s="242"/>
      <c r="Q94" s="242"/>
      <c r="R94" s="242"/>
      <c r="S94" s="242"/>
      <c r="T94" s="243"/>
      <c r="AT94" s="244" t="s">
        <v>181</v>
      </c>
      <c r="AU94" s="244" t="s">
        <v>83</v>
      </c>
      <c r="AV94" s="11" t="s">
        <v>83</v>
      </c>
      <c r="AW94" s="11" t="s">
        <v>37</v>
      </c>
      <c r="AX94" s="11" t="s">
        <v>73</v>
      </c>
      <c r="AY94" s="244" t="s">
        <v>153</v>
      </c>
    </row>
    <row r="95" s="12" customFormat="1">
      <c r="B95" s="245"/>
      <c r="C95" s="246"/>
      <c r="D95" s="231" t="s">
        <v>181</v>
      </c>
      <c r="E95" s="247" t="s">
        <v>21</v>
      </c>
      <c r="F95" s="248" t="s">
        <v>183</v>
      </c>
      <c r="G95" s="246"/>
      <c r="H95" s="249">
        <v>137.19999999999999</v>
      </c>
      <c r="I95" s="250"/>
      <c r="J95" s="246"/>
      <c r="K95" s="246"/>
      <c r="L95" s="251"/>
      <c r="M95" s="252"/>
      <c r="N95" s="253"/>
      <c r="O95" s="253"/>
      <c r="P95" s="253"/>
      <c r="Q95" s="253"/>
      <c r="R95" s="253"/>
      <c r="S95" s="253"/>
      <c r="T95" s="254"/>
      <c r="AT95" s="255" t="s">
        <v>181</v>
      </c>
      <c r="AU95" s="255" t="s">
        <v>83</v>
      </c>
      <c r="AV95" s="12" t="s">
        <v>160</v>
      </c>
      <c r="AW95" s="12" t="s">
        <v>37</v>
      </c>
      <c r="AX95" s="12" t="s">
        <v>81</v>
      </c>
      <c r="AY95" s="255" t="s">
        <v>153</v>
      </c>
    </row>
    <row r="96" s="1" customFormat="1" ht="51" customHeight="1">
      <c r="B96" s="44"/>
      <c r="C96" s="219" t="s">
        <v>167</v>
      </c>
      <c r="D96" s="219" t="s">
        <v>155</v>
      </c>
      <c r="E96" s="220" t="s">
        <v>1024</v>
      </c>
      <c r="F96" s="221" t="s">
        <v>1025</v>
      </c>
      <c r="G96" s="222" t="s">
        <v>192</v>
      </c>
      <c r="H96" s="223">
        <v>649.60000000000002</v>
      </c>
      <c r="I96" s="224"/>
      <c r="J96" s="225">
        <f>ROUND(I96*H96,2)</f>
        <v>0</v>
      </c>
      <c r="K96" s="221" t="s">
        <v>159</v>
      </c>
      <c r="L96" s="70"/>
      <c r="M96" s="226" t="s">
        <v>21</v>
      </c>
      <c r="N96" s="227" t="s">
        <v>44</v>
      </c>
      <c r="O96" s="45"/>
      <c r="P96" s="228">
        <f>O96*H96</f>
        <v>0</v>
      </c>
      <c r="Q96" s="228">
        <v>0</v>
      </c>
      <c r="R96" s="228">
        <f>Q96*H96</f>
        <v>0</v>
      </c>
      <c r="S96" s="228">
        <v>0</v>
      </c>
      <c r="T96" s="229">
        <f>S96*H96</f>
        <v>0</v>
      </c>
      <c r="AR96" s="22" t="s">
        <v>160</v>
      </c>
      <c r="AT96" s="22" t="s">
        <v>155</v>
      </c>
      <c r="AU96" s="22" t="s">
        <v>83</v>
      </c>
      <c r="AY96" s="22" t="s">
        <v>153</v>
      </c>
      <c r="BE96" s="230">
        <f>IF(N96="základní",J96,0)</f>
        <v>0</v>
      </c>
      <c r="BF96" s="230">
        <f>IF(N96="snížená",J96,0)</f>
        <v>0</v>
      </c>
      <c r="BG96" s="230">
        <f>IF(N96="zákl. přenesená",J96,0)</f>
        <v>0</v>
      </c>
      <c r="BH96" s="230">
        <f>IF(N96="sníž. přenesená",J96,0)</f>
        <v>0</v>
      </c>
      <c r="BI96" s="230">
        <f>IF(N96="nulová",J96,0)</f>
        <v>0</v>
      </c>
      <c r="BJ96" s="22" t="s">
        <v>81</v>
      </c>
      <c r="BK96" s="230">
        <f>ROUND(I96*H96,2)</f>
        <v>0</v>
      </c>
      <c r="BL96" s="22" t="s">
        <v>160</v>
      </c>
      <c r="BM96" s="22" t="s">
        <v>1026</v>
      </c>
    </row>
    <row r="97" s="1" customFormat="1" ht="38.25" customHeight="1">
      <c r="B97" s="44"/>
      <c r="C97" s="219" t="s">
        <v>160</v>
      </c>
      <c r="D97" s="219" t="s">
        <v>155</v>
      </c>
      <c r="E97" s="220" t="s">
        <v>203</v>
      </c>
      <c r="F97" s="221" t="s">
        <v>204</v>
      </c>
      <c r="G97" s="222" t="s">
        <v>192</v>
      </c>
      <c r="H97" s="223">
        <v>649.60000000000002</v>
      </c>
      <c r="I97" s="224"/>
      <c r="J97" s="225">
        <f>ROUND(I97*H97,2)</f>
        <v>0</v>
      </c>
      <c r="K97" s="221" t="s">
        <v>159</v>
      </c>
      <c r="L97" s="70"/>
      <c r="M97" s="226" t="s">
        <v>21</v>
      </c>
      <c r="N97" s="227" t="s">
        <v>44</v>
      </c>
      <c r="O97" s="45"/>
      <c r="P97" s="228">
        <f>O97*H97</f>
        <v>0</v>
      </c>
      <c r="Q97" s="228">
        <v>0</v>
      </c>
      <c r="R97" s="228">
        <f>Q97*H97</f>
        <v>0</v>
      </c>
      <c r="S97" s="228">
        <v>0</v>
      </c>
      <c r="T97" s="229">
        <f>S97*H97</f>
        <v>0</v>
      </c>
      <c r="AR97" s="22" t="s">
        <v>160</v>
      </c>
      <c r="AT97" s="22" t="s">
        <v>155</v>
      </c>
      <c r="AU97" s="22" t="s">
        <v>83</v>
      </c>
      <c r="AY97" s="22" t="s">
        <v>153</v>
      </c>
      <c r="BE97" s="230">
        <f>IF(N97="základní",J97,0)</f>
        <v>0</v>
      </c>
      <c r="BF97" s="230">
        <f>IF(N97="snížená",J97,0)</f>
        <v>0</v>
      </c>
      <c r="BG97" s="230">
        <f>IF(N97="zákl. přenesená",J97,0)</f>
        <v>0</v>
      </c>
      <c r="BH97" s="230">
        <f>IF(N97="sníž. přenesená",J97,0)</f>
        <v>0</v>
      </c>
      <c r="BI97" s="230">
        <f>IF(N97="nulová",J97,0)</f>
        <v>0</v>
      </c>
      <c r="BJ97" s="22" t="s">
        <v>81</v>
      </c>
      <c r="BK97" s="230">
        <f>ROUND(I97*H97,2)</f>
        <v>0</v>
      </c>
      <c r="BL97" s="22" t="s">
        <v>160</v>
      </c>
      <c r="BM97" s="22" t="s">
        <v>1027</v>
      </c>
    </row>
    <row r="98" s="1" customFormat="1" ht="51" customHeight="1">
      <c r="B98" s="44"/>
      <c r="C98" s="219" t="s">
        <v>176</v>
      </c>
      <c r="D98" s="219" t="s">
        <v>155</v>
      </c>
      <c r="E98" s="220" t="s">
        <v>209</v>
      </c>
      <c r="F98" s="221" t="s">
        <v>210</v>
      </c>
      <c r="G98" s="222" t="s">
        <v>192</v>
      </c>
      <c r="H98" s="223">
        <v>6496</v>
      </c>
      <c r="I98" s="224"/>
      <c r="J98" s="225">
        <f>ROUND(I98*H98,2)</f>
        <v>0</v>
      </c>
      <c r="K98" s="221" t="s">
        <v>159</v>
      </c>
      <c r="L98" s="70"/>
      <c r="M98" s="226" t="s">
        <v>21</v>
      </c>
      <c r="N98" s="227" t="s">
        <v>44</v>
      </c>
      <c r="O98" s="45"/>
      <c r="P98" s="228">
        <f>O98*H98</f>
        <v>0</v>
      </c>
      <c r="Q98" s="228">
        <v>0</v>
      </c>
      <c r="R98" s="228">
        <f>Q98*H98</f>
        <v>0</v>
      </c>
      <c r="S98" s="228">
        <v>0</v>
      </c>
      <c r="T98" s="229">
        <f>S98*H98</f>
        <v>0</v>
      </c>
      <c r="AR98" s="22" t="s">
        <v>160</v>
      </c>
      <c r="AT98" s="22" t="s">
        <v>155</v>
      </c>
      <c r="AU98" s="22" t="s">
        <v>83</v>
      </c>
      <c r="AY98" s="22" t="s">
        <v>153</v>
      </c>
      <c r="BE98" s="230">
        <f>IF(N98="základní",J98,0)</f>
        <v>0</v>
      </c>
      <c r="BF98" s="230">
        <f>IF(N98="snížená",J98,0)</f>
        <v>0</v>
      </c>
      <c r="BG98" s="230">
        <f>IF(N98="zákl. přenesená",J98,0)</f>
        <v>0</v>
      </c>
      <c r="BH98" s="230">
        <f>IF(N98="sníž. přenesená",J98,0)</f>
        <v>0</v>
      </c>
      <c r="BI98" s="230">
        <f>IF(N98="nulová",J98,0)</f>
        <v>0</v>
      </c>
      <c r="BJ98" s="22" t="s">
        <v>81</v>
      </c>
      <c r="BK98" s="230">
        <f>ROUND(I98*H98,2)</f>
        <v>0</v>
      </c>
      <c r="BL98" s="22" t="s">
        <v>160</v>
      </c>
      <c r="BM98" s="22" t="s">
        <v>1028</v>
      </c>
    </row>
    <row r="99" s="11" customFormat="1">
      <c r="B99" s="234"/>
      <c r="C99" s="235"/>
      <c r="D99" s="231" t="s">
        <v>181</v>
      </c>
      <c r="E99" s="235"/>
      <c r="F99" s="237" t="s">
        <v>1029</v>
      </c>
      <c r="G99" s="235"/>
      <c r="H99" s="238">
        <v>6496</v>
      </c>
      <c r="I99" s="239"/>
      <c r="J99" s="235"/>
      <c r="K99" s="235"/>
      <c r="L99" s="240"/>
      <c r="M99" s="241"/>
      <c r="N99" s="242"/>
      <c r="O99" s="242"/>
      <c r="P99" s="242"/>
      <c r="Q99" s="242"/>
      <c r="R99" s="242"/>
      <c r="S99" s="242"/>
      <c r="T99" s="243"/>
      <c r="AT99" s="244" t="s">
        <v>181</v>
      </c>
      <c r="AU99" s="244" t="s">
        <v>83</v>
      </c>
      <c r="AV99" s="11" t="s">
        <v>83</v>
      </c>
      <c r="AW99" s="11" t="s">
        <v>6</v>
      </c>
      <c r="AX99" s="11" t="s">
        <v>81</v>
      </c>
      <c r="AY99" s="244" t="s">
        <v>153</v>
      </c>
    </row>
    <row r="100" s="1" customFormat="1" ht="16.5" customHeight="1">
      <c r="B100" s="44"/>
      <c r="C100" s="219" t="s">
        <v>184</v>
      </c>
      <c r="D100" s="219" t="s">
        <v>155</v>
      </c>
      <c r="E100" s="220" t="s">
        <v>956</v>
      </c>
      <c r="F100" s="221" t="s">
        <v>957</v>
      </c>
      <c r="G100" s="222" t="s">
        <v>158</v>
      </c>
      <c r="H100" s="223">
        <v>6467.7749999999996</v>
      </c>
      <c r="I100" s="224"/>
      <c r="J100" s="225">
        <f>ROUND(I100*H100,2)</f>
        <v>0</v>
      </c>
      <c r="K100" s="221" t="s">
        <v>159</v>
      </c>
      <c r="L100" s="70"/>
      <c r="M100" s="226" t="s">
        <v>21</v>
      </c>
      <c r="N100" s="227" t="s">
        <v>44</v>
      </c>
      <c r="O100" s="45"/>
      <c r="P100" s="228">
        <f>O100*H100</f>
        <v>0</v>
      </c>
      <c r="Q100" s="228">
        <v>0</v>
      </c>
      <c r="R100" s="228">
        <f>Q100*H100</f>
        <v>0</v>
      </c>
      <c r="S100" s="228">
        <v>0</v>
      </c>
      <c r="T100" s="229">
        <f>S100*H100</f>
        <v>0</v>
      </c>
      <c r="AR100" s="22" t="s">
        <v>160</v>
      </c>
      <c r="AT100" s="22" t="s">
        <v>155</v>
      </c>
      <c r="AU100" s="22" t="s">
        <v>83</v>
      </c>
      <c r="AY100" s="22" t="s">
        <v>153</v>
      </c>
      <c r="BE100" s="230">
        <f>IF(N100="základní",J100,0)</f>
        <v>0</v>
      </c>
      <c r="BF100" s="230">
        <f>IF(N100="snížená",J100,0)</f>
        <v>0</v>
      </c>
      <c r="BG100" s="230">
        <f>IF(N100="zákl. přenesená",J100,0)</f>
        <v>0</v>
      </c>
      <c r="BH100" s="230">
        <f>IF(N100="sníž. přenesená",J100,0)</f>
        <v>0</v>
      </c>
      <c r="BI100" s="230">
        <f>IF(N100="nulová",J100,0)</f>
        <v>0</v>
      </c>
      <c r="BJ100" s="22" t="s">
        <v>81</v>
      </c>
      <c r="BK100" s="230">
        <f>ROUND(I100*H100,2)</f>
        <v>0</v>
      </c>
      <c r="BL100" s="22" t="s">
        <v>160</v>
      </c>
      <c r="BM100" s="22" t="s">
        <v>1030</v>
      </c>
    </row>
    <row r="101" s="1" customFormat="1" ht="25.5" customHeight="1">
      <c r="B101" s="44"/>
      <c r="C101" s="219" t="s">
        <v>189</v>
      </c>
      <c r="D101" s="219" t="s">
        <v>155</v>
      </c>
      <c r="E101" s="220" t="s">
        <v>239</v>
      </c>
      <c r="F101" s="221" t="s">
        <v>240</v>
      </c>
      <c r="G101" s="222" t="s">
        <v>192</v>
      </c>
      <c r="H101" s="223">
        <v>62.399999999999999</v>
      </c>
      <c r="I101" s="224"/>
      <c r="J101" s="225">
        <f>ROUND(I101*H101,2)</f>
        <v>0</v>
      </c>
      <c r="K101" s="221" t="s">
        <v>159</v>
      </c>
      <c r="L101" s="70"/>
      <c r="M101" s="226" t="s">
        <v>21</v>
      </c>
      <c r="N101" s="227" t="s">
        <v>44</v>
      </c>
      <c r="O101" s="45"/>
      <c r="P101" s="228">
        <f>O101*H101</f>
        <v>0</v>
      </c>
      <c r="Q101" s="228">
        <v>0</v>
      </c>
      <c r="R101" s="228">
        <f>Q101*H101</f>
        <v>0</v>
      </c>
      <c r="S101" s="228">
        <v>0</v>
      </c>
      <c r="T101" s="229">
        <f>S101*H101</f>
        <v>0</v>
      </c>
      <c r="AR101" s="22" t="s">
        <v>160</v>
      </c>
      <c r="AT101" s="22" t="s">
        <v>155</v>
      </c>
      <c r="AU101" s="22" t="s">
        <v>83</v>
      </c>
      <c r="AY101" s="22" t="s">
        <v>153</v>
      </c>
      <c r="BE101" s="230">
        <f>IF(N101="základní",J101,0)</f>
        <v>0</v>
      </c>
      <c r="BF101" s="230">
        <f>IF(N101="snížená",J101,0)</f>
        <v>0</v>
      </c>
      <c r="BG101" s="230">
        <f>IF(N101="zákl. přenesená",J101,0)</f>
        <v>0</v>
      </c>
      <c r="BH101" s="230">
        <f>IF(N101="sníž. přenesená",J101,0)</f>
        <v>0</v>
      </c>
      <c r="BI101" s="230">
        <f>IF(N101="nulová",J101,0)</f>
        <v>0</v>
      </c>
      <c r="BJ101" s="22" t="s">
        <v>81</v>
      </c>
      <c r="BK101" s="230">
        <f>ROUND(I101*H101,2)</f>
        <v>0</v>
      </c>
      <c r="BL101" s="22" t="s">
        <v>160</v>
      </c>
      <c r="BM101" s="22" t="s">
        <v>1031</v>
      </c>
    </row>
    <row r="102" s="1" customFormat="1">
      <c r="B102" s="44"/>
      <c r="C102" s="72"/>
      <c r="D102" s="231" t="s">
        <v>162</v>
      </c>
      <c r="E102" s="72"/>
      <c r="F102" s="232" t="s">
        <v>1032</v>
      </c>
      <c r="G102" s="72"/>
      <c r="H102" s="72"/>
      <c r="I102" s="189"/>
      <c r="J102" s="72"/>
      <c r="K102" s="72"/>
      <c r="L102" s="70"/>
      <c r="M102" s="233"/>
      <c r="N102" s="45"/>
      <c r="O102" s="45"/>
      <c r="P102" s="45"/>
      <c r="Q102" s="45"/>
      <c r="R102" s="45"/>
      <c r="S102" s="45"/>
      <c r="T102" s="93"/>
      <c r="AT102" s="22" t="s">
        <v>162</v>
      </c>
      <c r="AU102" s="22" t="s">
        <v>83</v>
      </c>
    </row>
    <row r="103" s="1" customFormat="1" ht="25.5" customHeight="1">
      <c r="B103" s="44"/>
      <c r="C103" s="219" t="s">
        <v>196</v>
      </c>
      <c r="D103" s="219" t="s">
        <v>155</v>
      </c>
      <c r="E103" s="220" t="s">
        <v>1033</v>
      </c>
      <c r="F103" s="221" t="s">
        <v>1034</v>
      </c>
      <c r="G103" s="222" t="s">
        <v>158</v>
      </c>
      <c r="H103" s="223">
        <v>6593.9160000000002</v>
      </c>
      <c r="I103" s="224"/>
      <c r="J103" s="225">
        <f>ROUND(I103*H103,2)</f>
        <v>0</v>
      </c>
      <c r="K103" s="221" t="s">
        <v>159</v>
      </c>
      <c r="L103" s="70"/>
      <c r="M103" s="226" t="s">
        <v>21</v>
      </c>
      <c r="N103" s="227" t="s">
        <v>44</v>
      </c>
      <c r="O103" s="45"/>
      <c r="P103" s="228">
        <f>O103*H103</f>
        <v>0</v>
      </c>
      <c r="Q103" s="228">
        <v>0</v>
      </c>
      <c r="R103" s="228">
        <f>Q103*H103</f>
        <v>0</v>
      </c>
      <c r="S103" s="228">
        <v>0</v>
      </c>
      <c r="T103" s="229">
        <f>S103*H103</f>
        <v>0</v>
      </c>
      <c r="AR103" s="22" t="s">
        <v>160</v>
      </c>
      <c r="AT103" s="22" t="s">
        <v>155</v>
      </c>
      <c r="AU103" s="22" t="s">
        <v>83</v>
      </c>
      <c r="AY103" s="22" t="s">
        <v>153</v>
      </c>
      <c r="BE103" s="230">
        <f>IF(N103="základní",J103,0)</f>
        <v>0</v>
      </c>
      <c r="BF103" s="230">
        <f>IF(N103="snížená",J103,0)</f>
        <v>0</v>
      </c>
      <c r="BG103" s="230">
        <f>IF(N103="zákl. přenesená",J103,0)</f>
        <v>0</v>
      </c>
      <c r="BH103" s="230">
        <f>IF(N103="sníž. přenesená",J103,0)</f>
        <v>0</v>
      </c>
      <c r="BI103" s="230">
        <f>IF(N103="nulová",J103,0)</f>
        <v>0</v>
      </c>
      <c r="BJ103" s="22" t="s">
        <v>81</v>
      </c>
      <c r="BK103" s="230">
        <f>ROUND(I103*H103,2)</f>
        <v>0</v>
      </c>
      <c r="BL103" s="22" t="s">
        <v>160</v>
      </c>
      <c r="BM103" s="22" t="s">
        <v>1035</v>
      </c>
    </row>
    <row r="104" s="11" customFormat="1">
      <c r="B104" s="234"/>
      <c r="C104" s="235"/>
      <c r="D104" s="231" t="s">
        <v>181</v>
      </c>
      <c r="E104" s="236" t="s">
        <v>21</v>
      </c>
      <c r="F104" s="237" t="s">
        <v>1036</v>
      </c>
      <c r="G104" s="235"/>
      <c r="H104" s="238">
        <v>6593.9160000000002</v>
      </c>
      <c r="I104" s="239"/>
      <c r="J104" s="235"/>
      <c r="K104" s="235"/>
      <c r="L104" s="240"/>
      <c r="M104" s="241"/>
      <c r="N104" s="242"/>
      <c r="O104" s="242"/>
      <c r="P104" s="242"/>
      <c r="Q104" s="242"/>
      <c r="R104" s="242"/>
      <c r="S104" s="242"/>
      <c r="T104" s="243"/>
      <c r="AT104" s="244" t="s">
        <v>181</v>
      </c>
      <c r="AU104" s="244" t="s">
        <v>83</v>
      </c>
      <c r="AV104" s="11" t="s">
        <v>83</v>
      </c>
      <c r="AW104" s="11" t="s">
        <v>37</v>
      </c>
      <c r="AX104" s="11" t="s">
        <v>73</v>
      </c>
      <c r="AY104" s="244" t="s">
        <v>153</v>
      </c>
    </row>
    <row r="105" s="12" customFormat="1">
      <c r="B105" s="245"/>
      <c r="C105" s="246"/>
      <c r="D105" s="231" t="s">
        <v>181</v>
      </c>
      <c r="E105" s="247" t="s">
        <v>21</v>
      </c>
      <c r="F105" s="248" t="s">
        <v>183</v>
      </c>
      <c r="G105" s="246"/>
      <c r="H105" s="249">
        <v>6593.9160000000002</v>
      </c>
      <c r="I105" s="250"/>
      <c r="J105" s="246"/>
      <c r="K105" s="246"/>
      <c r="L105" s="251"/>
      <c r="M105" s="252"/>
      <c r="N105" s="253"/>
      <c r="O105" s="253"/>
      <c r="P105" s="253"/>
      <c r="Q105" s="253"/>
      <c r="R105" s="253"/>
      <c r="S105" s="253"/>
      <c r="T105" s="254"/>
      <c r="AT105" s="255" t="s">
        <v>181</v>
      </c>
      <c r="AU105" s="255" t="s">
        <v>83</v>
      </c>
      <c r="AV105" s="12" t="s">
        <v>160</v>
      </c>
      <c r="AW105" s="12" t="s">
        <v>37</v>
      </c>
      <c r="AX105" s="12" t="s">
        <v>81</v>
      </c>
      <c r="AY105" s="255" t="s">
        <v>153</v>
      </c>
    </row>
    <row r="106" s="1" customFormat="1" ht="16.5" customHeight="1">
      <c r="B106" s="44"/>
      <c r="C106" s="256" t="s">
        <v>202</v>
      </c>
      <c r="D106" s="256" t="s">
        <v>230</v>
      </c>
      <c r="E106" s="257" t="s">
        <v>976</v>
      </c>
      <c r="F106" s="258" t="s">
        <v>977</v>
      </c>
      <c r="G106" s="259" t="s">
        <v>978</v>
      </c>
      <c r="H106" s="260">
        <v>32.969999999999999</v>
      </c>
      <c r="I106" s="261"/>
      <c r="J106" s="262">
        <f>ROUND(I106*H106,2)</f>
        <v>0</v>
      </c>
      <c r="K106" s="258" t="s">
        <v>159</v>
      </c>
      <c r="L106" s="263"/>
      <c r="M106" s="264" t="s">
        <v>21</v>
      </c>
      <c r="N106" s="265" t="s">
        <v>44</v>
      </c>
      <c r="O106" s="45"/>
      <c r="P106" s="228">
        <f>O106*H106</f>
        <v>0</v>
      </c>
      <c r="Q106" s="228">
        <v>0.001</v>
      </c>
      <c r="R106" s="228">
        <f>Q106*H106</f>
        <v>0.032969999999999999</v>
      </c>
      <c r="S106" s="228">
        <v>0</v>
      </c>
      <c r="T106" s="229">
        <f>S106*H106</f>
        <v>0</v>
      </c>
      <c r="AR106" s="22" t="s">
        <v>196</v>
      </c>
      <c r="AT106" s="22" t="s">
        <v>230</v>
      </c>
      <c r="AU106" s="22" t="s">
        <v>83</v>
      </c>
      <c r="AY106" s="22" t="s">
        <v>153</v>
      </c>
      <c r="BE106" s="230">
        <f>IF(N106="základní",J106,0)</f>
        <v>0</v>
      </c>
      <c r="BF106" s="230">
        <f>IF(N106="snížená",J106,0)</f>
        <v>0</v>
      </c>
      <c r="BG106" s="230">
        <f>IF(N106="zákl. přenesená",J106,0)</f>
        <v>0</v>
      </c>
      <c r="BH106" s="230">
        <f>IF(N106="sníž. přenesená",J106,0)</f>
        <v>0</v>
      </c>
      <c r="BI106" s="230">
        <f>IF(N106="nulová",J106,0)</f>
        <v>0</v>
      </c>
      <c r="BJ106" s="22" t="s">
        <v>81</v>
      </c>
      <c r="BK106" s="230">
        <f>ROUND(I106*H106,2)</f>
        <v>0</v>
      </c>
      <c r="BL106" s="22" t="s">
        <v>160</v>
      </c>
      <c r="BM106" s="22" t="s">
        <v>1037</v>
      </c>
    </row>
    <row r="107" s="11" customFormat="1">
      <c r="B107" s="234"/>
      <c r="C107" s="235"/>
      <c r="D107" s="231" t="s">
        <v>181</v>
      </c>
      <c r="E107" s="236" t="s">
        <v>21</v>
      </c>
      <c r="F107" s="237" t="s">
        <v>1038</v>
      </c>
      <c r="G107" s="235"/>
      <c r="H107" s="238">
        <v>32.969999999999999</v>
      </c>
      <c r="I107" s="239"/>
      <c r="J107" s="235"/>
      <c r="K107" s="235"/>
      <c r="L107" s="240"/>
      <c r="M107" s="241"/>
      <c r="N107" s="242"/>
      <c r="O107" s="242"/>
      <c r="P107" s="242"/>
      <c r="Q107" s="242"/>
      <c r="R107" s="242"/>
      <c r="S107" s="242"/>
      <c r="T107" s="243"/>
      <c r="AT107" s="244" t="s">
        <v>181</v>
      </c>
      <c r="AU107" s="244" t="s">
        <v>83</v>
      </c>
      <c r="AV107" s="11" t="s">
        <v>83</v>
      </c>
      <c r="AW107" s="11" t="s">
        <v>37</v>
      </c>
      <c r="AX107" s="11" t="s">
        <v>73</v>
      </c>
      <c r="AY107" s="244" t="s">
        <v>153</v>
      </c>
    </row>
    <row r="108" s="12" customFormat="1">
      <c r="B108" s="245"/>
      <c r="C108" s="246"/>
      <c r="D108" s="231" t="s">
        <v>181</v>
      </c>
      <c r="E108" s="247" t="s">
        <v>21</v>
      </c>
      <c r="F108" s="248" t="s">
        <v>183</v>
      </c>
      <c r="G108" s="246"/>
      <c r="H108" s="249">
        <v>32.969999999999999</v>
      </c>
      <c r="I108" s="250"/>
      <c r="J108" s="246"/>
      <c r="K108" s="246"/>
      <c r="L108" s="251"/>
      <c r="M108" s="252"/>
      <c r="N108" s="253"/>
      <c r="O108" s="253"/>
      <c r="P108" s="253"/>
      <c r="Q108" s="253"/>
      <c r="R108" s="253"/>
      <c r="S108" s="253"/>
      <c r="T108" s="254"/>
      <c r="AT108" s="255" t="s">
        <v>181</v>
      </c>
      <c r="AU108" s="255" t="s">
        <v>83</v>
      </c>
      <c r="AV108" s="12" t="s">
        <v>160</v>
      </c>
      <c r="AW108" s="12" t="s">
        <v>37</v>
      </c>
      <c r="AX108" s="12" t="s">
        <v>81</v>
      </c>
      <c r="AY108" s="255" t="s">
        <v>153</v>
      </c>
    </row>
    <row r="109" s="1" customFormat="1" ht="25.5" customHeight="1">
      <c r="B109" s="44"/>
      <c r="C109" s="219" t="s">
        <v>208</v>
      </c>
      <c r="D109" s="219" t="s">
        <v>155</v>
      </c>
      <c r="E109" s="220" t="s">
        <v>1039</v>
      </c>
      <c r="F109" s="221" t="s">
        <v>1040</v>
      </c>
      <c r="G109" s="222" t="s">
        <v>158</v>
      </c>
      <c r="H109" s="223">
        <v>6974.75</v>
      </c>
      <c r="I109" s="224"/>
      <c r="J109" s="225">
        <f>ROUND(I109*H109,2)</f>
        <v>0</v>
      </c>
      <c r="K109" s="221" t="s">
        <v>159</v>
      </c>
      <c r="L109" s="70"/>
      <c r="M109" s="226" t="s">
        <v>21</v>
      </c>
      <c r="N109" s="227" t="s">
        <v>44</v>
      </c>
      <c r="O109" s="45"/>
      <c r="P109" s="228">
        <f>O109*H109</f>
        <v>0</v>
      </c>
      <c r="Q109" s="228">
        <v>0</v>
      </c>
      <c r="R109" s="228">
        <f>Q109*H109</f>
        <v>0</v>
      </c>
      <c r="S109" s="228">
        <v>0</v>
      </c>
      <c r="T109" s="229">
        <f>S109*H109</f>
        <v>0</v>
      </c>
      <c r="AR109" s="22" t="s">
        <v>160</v>
      </c>
      <c r="AT109" s="22" t="s">
        <v>155</v>
      </c>
      <c r="AU109" s="22" t="s">
        <v>83</v>
      </c>
      <c r="AY109" s="22" t="s">
        <v>153</v>
      </c>
      <c r="BE109" s="230">
        <f>IF(N109="základní",J109,0)</f>
        <v>0</v>
      </c>
      <c r="BF109" s="230">
        <f>IF(N109="snížená",J109,0)</f>
        <v>0</v>
      </c>
      <c r="BG109" s="230">
        <f>IF(N109="zákl. přenesená",J109,0)</f>
        <v>0</v>
      </c>
      <c r="BH109" s="230">
        <f>IF(N109="sníž. přenesená",J109,0)</f>
        <v>0</v>
      </c>
      <c r="BI109" s="230">
        <f>IF(N109="nulová",J109,0)</f>
        <v>0</v>
      </c>
      <c r="BJ109" s="22" t="s">
        <v>81</v>
      </c>
      <c r="BK109" s="230">
        <f>ROUND(I109*H109,2)</f>
        <v>0</v>
      </c>
      <c r="BL109" s="22" t="s">
        <v>160</v>
      </c>
      <c r="BM109" s="22" t="s">
        <v>1041</v>
      </c>
    </row>
    <row r="110" s="11" customFormat="1">
      <c r="B110" s="234"/>
      <c r="C110" s="235"/>
      <c r="D110" s="231" t="s">
        <v>181</v>
      </c>
      <c r="E110" s="236" t="s">
        <v>21</v>
      </c>
      <c r="F110" s="237" t="s">
        <v>1042</v>
      </c>
      <c r="G110" s="235"/>
      <c r="H110" s="238">
        <v>6974.75</v>
      </c>
      <c r="I110" s="239"/>
      <c r="J110" s="235"/>
      <c r="K110" s="235"/>
      <c r="L110" s="240"/>
      <c r="M110" s="241"/>
      <c r="N110" s="242"/>
      <c r="O110" s="242"/>
      <c r="P110" s="242"/>
      <c r="Q110" s="242"/>
      <c r="R110" s="242"/>
      <c r="S110" s="242"/>
      <c r="T110" s="243"/>
      <c r="AT110" s="244" t="s">
        <v>181</v>
      </c>
      <c r="AU110" s="244" t="s">
        <v>83</v>
      </c>
      <c r="AV110" s="11" t="s">
        <v>83</v>
      </c>
      <c r="AW110" s="11" t="s">
        <v>37</v>
      </c>
      <c r="AX110" s="11" t="s">
        <v>73</v>
      </c>
      <c r="AY110" s="244" t="s">
        <v>153</v>
      </c>
    </row>
    <row r="111" s="12" customFormat="1">
      <c r="B111" s="245"/>
      <c r="C111" s="246"/>
      <c r="D111" s="231" t="s">
        <v>181</v>
      </c>
      <c r="E111" s="247" t="s">
        <v>21</v>
      </c>
      <c r="F111" s="248" t="s">
        <v>183</v>
      </c>
      <c r="G111" s="246"/>
      <c r="H111" s="249">
        <v>6974.75</v>
      </c>
      <c r="I111" s="250"/>
      <c r="J111" s="246"/>
      <c r="K111" s="246"/>
      <c r="L111" s="251"/>
      <c r="M111" s="252"/>
      <c r="N111" s="253"/>
      <c r="O111" s="253"/>
      <c r="P111" s="253"/>
      <c r="Q111" s="253"/>
      <c r="R111" s="253"/>
      <c r="S111" s="253"/>
      <c r="T111" s="254"/>
      <c r="AT111" s="255" t="s">
        <v>181</v>
      </c>
      <c r="AU111" s="255" t="s">
        <v>83</v>
      </c>
      <c r="AV111" s="12" t="s">
        <v>160</v>
      </c>
      <c r="AW111" s="12" t="s">
        <v>37</v>
      </c>
      <c r="AX111" s="12" t="s">
        <v>81</v>
      </c>
      <c r="AY111" s="255" t="s">
        <v>153</v>
      </c>
    </row>
    <row r="112" s="10" customFormat="1" ht="29.88" customHeight="1">
      <c r="B112" s="203"/>
      <c r="C112" s="204"/>
      <c r="D112" s="205" t="s">
        <v>72</v>
      </c>
      <c r="E112" s="217" t="s">
        <v>83</v>
      </c>
      <c r="F112" s="217" t="s">
        <v>252</v>
      </c>
      <c r="G112" s="204"/>
      <c r="H112" s="204"/>
      <c r="I112" s="207"/>
      <c r="J112" s="218">
        <f>BK112</f>
        <v>0</v>
      </c>
      <c r="K112" s="204"/>
      <c r="L112" s="209"/>
      <c r="M112" s="210"/>
      <c r="N112" s="211"/>
      <c r="O112" s="211"/>
      <c r="P112" s="212">
        <f>SUM(P113:P114)</f>
        <v>0</v>
      </c>
      <c r="Q112" s="211"/>
      <c r="R112" s="212">
        <f>SUM(R113:R114)</f>
        <v>3.1402112</v>
      </c>
      <c r="S112" s="211"/>
      <c r="T112" s="213">
        <f>SUM(T113:T114)</f>
        <v>0</v>
      </c>
      <c r="AR112" s="214" t="s">
        <v>81</v>
      </c>
      <c r="AT112" s="215" t="s">
        <v>72</v>
      </c>
      <c r="AU112" s="215" t="s">
        <v>81</v>
      </c>
      <c r="AY112" s="214" t="s">
        <v>153</v>
      </c>
      <c r="BK112" s="216">
        <f>SUM(BK113:BK114)</f>
        <v>0</v>
      </c>
    </row>
    <row r="113" s="1" customFormat="1" ht="25.5" customHeight="1">
      <c r="B113" s="44"/>
      <c r="C113" s="219" t="s">
        <v>213</v>
      </c>
      <c r="D113" s="219" t="s">
        <v>155</v>
      </c>
      <c r="E113" s="220" t="s">
        <v>300</v>
      </c>
      <c r="F113" s="221" t="s">
        <v>301</v>
      </c>
      <c r="G113" s="222" t="s">
        <v>192</v>
      </c>
      <c r="H113" s="223">
        <v>1.28</v>
      </c>
      <c r="I113" s="224"/>
      <c r="J113" s="225">
        <f>ROUND(I113*H113,2)</f>
        <v>0</v>
      </c>
      <c r="K113" s="221" t="s">
        <v>159</v>
      </c>
      <c r="L113" s="70"/>
      <c r="M113" s="226" t="s">
        <v>21</v>
      </c>
      <c r="N113" s="227" t="s">
        <v>44</v>
      </c>
      <c r="O113" s="45"/>
      <c r="P113" s="228">
        <f>O113*H113</f>
        <v>0</v>
      </c>
      <c r="Q113" s="228">
        <v>2.45329</v>
      </c>
      <c r="R113" s="228">
        <f>Q113*H113</f>
        <v>3.1402112</v>
      </c>
      <c r="S113" s="228">
        <v>0</v>
      </c>
      <c r="T113" s="229">
        <f>S113*H113</f>
        <v>0</v>
      </c>
      <c r="AR113" s="22" t="s">
        <v>160</v>
      </c>
      <c r="AT113" s="22" t="s">
        <v>155</v>
      </c>
      <c r="AU113" s="22" t="s">
        <v>83</v>
      </c>
      <c r="AY113" s="22" t="s">
        <v>153</v>
      </c>
      <c r="BE113" s="230">
        <f>IF(N113="základní",J113,0)</f>
        <v>0</v>
      </c>
      <c r="BF113" s="230">
        <f>IF(N113="snížená",J113,0)</f>
        <v>0</v>
      </c>
      <c r="BG113" s="230">
        <f>IF(N113="zákl. přenesená",J113,0)</f>
        <v>0</v>
      </c>
      <c r="BH113" s="230">
        <f>IF(N113="sníž. přenesená",J113,0)</f>
        <v>0</v>
      </c>
      <c r="BI113" s="230">
        <f>IF(N113="nulová",J113,0)</f>
        <v>0</v>
      </c>
      <c r="BJ113" s="22" t="s">
        <v>81</v>
      </c>
      <c r="BK113" s="230">
        <f>ROUND(I113*H113,2)</f>
        <v>0</v>
      </c>
      <c r="BL113" s="22" t="s">
        <v>160</v>
      </c>
      <c r="BM113" s="22" t="s">
        <v>1043</v>
      </c>
    </row>
    <row r="114" s="1" customFormat="1">
      <c r="B114" s="44"/>
      <c r="C114" s="72"/>
      <c r="D114" s="231" t="s">
        <v>162</v>
      </c>
      <c r="E114" s="72"/>
      <c r="F114" s="232" t="s">
        <v>303</v>
      </c>
      <c r="G114" s="72"/>
      <c r="H114" s="72"/>
      <c r="I114" s="189"/>
      <c r="J114" s="72"/>
      <c r="K114" s="72"/>
      <c r="L114" s="70"/>
      <c r="M114" s="233"/>
      <c r="N114" s="45"/>
      <c r="O114" s="45"/>
      <c r="P114" s="45"/>
      <c r="Q114" s="45"/>
      <c r="R114" s="45"/>
      <c r="S114" s="45"/>
      <c r="T114" s="93"/>
      <c r="AT114" s="22" t="s">
        <v>162</v>
      </c>
      <c r="AU114" s="22" t="s">
        <v>83</v>
      </c>
    </row>
    <row r="115" s="10" customFormat="1" ht="29.88" customHeight="1">
      <c r="B115" s="203"/>
      <c r="C115" s="204"/>
      <c r="D115" s="205" t="s">
        <v>72</v>
      </c>
      <c r="E115" s="217" t="s">
        <v>160</v>
      </c>
      <c r="F115" s="217" t="s">
        <v>311</v>
      </c>
      <c r="G115" s="204"/>
      <c r="H115" s="204"/>
      <c r="I115" s="207"/>
      <c r="J115" s="218">
        <f>BK115</f>
        <v>0</v>
      </c>
      <c r="K115" s="204"/>
      <c r="L115" s="209"/>
      <c r="M115" s="210"/>
      <c r="N115" s="211"/>
      <c r="O115" s="211"/>
      <c r="P115" s="212">
        <f>SUM(P116:P137)</f>
        <v>0</v>
      </c>
      <c r="Q115" s="211"/>
      <c r="R115" s="212">
        <f>SUM(R116:R137)</f>
        <v>0</v>
      </c>
      <c r="S115" s="211"/>
      <c r="T115" s="213">
        <f>SUM(T116:T137)</f>
        <v>0</v>
      </c>
      <c r="AR115" s="214" t="s">
        <v>81</v>
      </c>
      <c r="AT115" s="215" t="s">
        <v>72</v>
      </c>
      <c r="AU115" s="215" t="s">
        <v>81</v>
      </c>
      <c r="AY115" s="214" t="s">
        <v>153</v>
      </c>
      <c r="BK115" s="216">
        <f>SUM(BK116:BK137)</f>
        <v>0</v>
      </c>
    </row>
    <row r="116" s="1" customFormat="1" ht="25.5" customHeight="1">
      <c r="B116" s="44"/>
      <c r="C116" s="219" t="s">
        <v>219</v>
      </c>
      <c r="D116" s="219" t="s">
        <v>155</v>
      </c>
      <c r="E116" s="220" t="s">
        <v>313</v>
      </c>
      <c r="F116" s="221" t="s">
        <v>314</v>
      </c>
      <c r="G116" s="222" t="s">
        <v>158</v>
      </c>
      <c r="H116" s="223">
        <v>19.936</v>
      </c>
      <c r="I116" s="224"/>
      <c r="J116" s="225">
        <f>ROUND(I116*H116,2)</f>
        <v>0</v>
      </c>
      <c r="K116" s="221" t="s">
        <v>159</v>
      </c>
      <c r="L116" s="70"/>
      <c r="M116" s="226" t="s">
        <v>21</v>
      </c>
      <c r="N116" s="227" t="s">
        <v>44</v>
      </c>
      <c r="O116" s="45"/>
      <c r="P116" s="228">
        <f>O116*H116</f>
        <v>0</v>
      </c>
      <c r="Q116" s="228">
        <v>0</v>
      </c>
      <c r="R116" s="228">
        <f>Q116*H116</f>
        <v>0</v>
      </c>
      <c r="S116" s="228">
        <v>0</v>
      </c>
      <c r="T116" s="229">
        <f>S116*H116</f>
        <v>0</v>
      </c>
      <c r="AR116" s="22" t="s">
        <v>160</v>
      </c>
      <c r="AT116" s="22" t="s">
        <v>155</v>
      </c>
      <c r="AU116" s="22" t="s">
        <v>83</v>
      </c>
      <c r="AY116" s="22" t="s">
        <v>153</v>
      </c>
      <c r="BE116" s="230">
        <f>IF(N116="základní",J116,0)</f>
        <v>0</v>
      </c>
      <c r="BF116" s="230">
        <f>IF(N116="snížená",J116,0)</f>
        <v>0</v>
      </c>
      <c r="BG116" s="230">
        <f>IF(N116="zákl. přenesená",J116,0)</f>
        <v>0</v>
      </c>
      <c r="BH116" s="230">
        <f>IF(N116="sníž. přenesená",J116,0)</f>
        <v>0</v>
      </c>
      <c r="BI116" s="230">
        <f>IF(N116="nulová",J116,0)</f>
        <v>0</v>
      </c>
      <c r="BJ116" s="22" t="s">
        <v>81</v>
      </c>
      <c r="BK116" s="230">
        <f>ROUND(I116*H116,2)</f>
        <v>0</v>
      </c>
      <c r="BL116" s="22" t="s">
        <v>160</v>
      </c>
      <c r="BM116" s="22" t="s">
        <v>1044</v>
      </c>
    </row>
    <row r="117" s="1" customFormat="1">
      <c r="B117" s="44"/>
      <c r="C117" s="72"/>
      <c r="D117" s="231" t="s">
        <v>162</v>
      </c>
      <c r="E117" s="72"/>
      <c r="F117" s="232" t="s">
        <v>316</v>
      </c>
      <c r="G117" s="72"/>
      <c r="H117" s="72"/>
      <c r="I117" s="189"/>
      <c r="J117" s="72"/>
      <c r="K117" s="72"/>
      <c r="L117" s="70"/>
      <c r="M117" s="233"/>
      <c r="N117" s="45"/>
      <c r="O117" s="45"/>
      <c r="P117" s="45"/>
      <c r="Q117" s="45"/>
      <c r="R117" s="45"/>
      <c r="S117" s="45"/>
      <c r="T117" s="93"/>
      <c r="AT117" s="22" t="s">
        <v>162</v>
      </c>
      <c r="AU117" s="22" t="s">
        <v>83</v>
      </c>
    </row>
    <row r="118" s="11" customFormat="1">
      <c r="B118" s="234"/>
      <c r="C118" s="235"/>
      <c r="D118" s="231" t="s">
        <v>181</v>
      </c>
      <c r="E118" s="236" t="s">
        <v>21</v>
      </c>
      <c r="F118" s="237" t="s">
        <v>1045</v>
      </c>
      <c r="G118" s="235"/>
      <c r="H118" s="238">
        <v>19.936</v>
      </c>
      <c r="I118" s="239"/>
      <c r="J118" s="235"/>
      <c r="K118" s="235"/>
      <c r="L118" s="240"/>
      <c r="M118" s="241"/>
      <c r="N118" s="242"/>
      <c r="O118" s="242"/>
      <c r="P118" s="242"/>
      <c r="Q118" s="242"/>
      <c r="R118" s="242"/>
      <c r="S118" s="242"/>
      <c r="T118" s="243"/>
      <c r="AT118" s="244" t="s">
        <v>181</v>
      </c>
      <c r="AU118" s="244" t="s">
        <v>83</v>
      </c>
      <c r="AV118" s="11" t="s">
        <v>83</v>
      </c>
      <c r="AW118" s="11" t="s">
        <v>37</v>
      </c>
      <c r="AX118" s="11" t="s">
        <v>73</v>
      </c>
      <c r="AY118" s="244" t="s">
        <v>153</v>
      </c>
    </row>
    <row r="119" s="12" customFormat="1">
      <c r="B119" s="245"/>
      <c r="C119" s="246"/>
      <c r="D119" s="231" t="s">
        <v>181</v>
      </c>
      <c r="E119" s="247" t="s">
        <v>21</v>
      </c>
      <c r="F119" s="248" t="s">
        <v>183</v>
      </c>
      <c r="G119" s="246"/>
      <c r="H119" s="249">
        <v>19.936</v>
      </c>
      <c r="I119" s="250"/>
      <c r="J119" s="246"/>
      <c r="K119" s="246"/>
      <c r="L119" s="251"/>
      <c r="M119" s="252"/>
      <c r="N119" s="253"/>
      <c r="O119" s="253"/>
      <c r="P119" s="253"/>
      <c r="Q119" s="253"/>
      <c r="R119" s="253"/>
      <c r="S119" s="253"/>
      <c r="T119" s="254"/>
      <c r="AT119" s="255" t="s">
        <v>181</v>
      </c>
      <c r="AU119" s="255" t="s">
        <v>83</v>
      </c>
      <c r="AV119" s="12" t="s">
        <v>160</v>
      </c>
      <c r="AW119" s="12" t="s">
        <v>37</v>
      </c>
      <c r="AX119" s="12" t="s">
        <v>81</v>
      </c>
      <c r="AY119" s="255" t="s">
        <v>153</v>
      </c>
    </row>
    <row r="120" s="1" customFormat="1" ht="38.25" customHeight="1">
      <c r="B120" s="44"/>
      <c r="C120" s="219" t="s">
        <v>223</v>
      </c>
      <c r="D120" s="219" t="s">
        <v>155</v>
      </c>
      <c r="E120" s="220" t="s">
        <v>319</v>
      </c>
      <c r="F120" s="221" t="s">
        <v>320</v>
      </c>
      <c r="G120" s="222" t="s">
        <v>158</v>
      </c>
      <c r="H120" s="223">
        <v>99.680000000000007</v>
      </c>
      <c r="I120" s="224"/>
      <c r="J120" s="225">
        <f>ROUND(I120*H120,2)</f>
        <v>0</v>
      </c>
      <c r="K120" s="221" t="s">
        <v>159</v>
      </c>
      <c r="L120" s="70"/>
      <c r="M120" s="226" t="s">
        <v>21</v>
      </c>
      <c r="N120" s="227" t="s">
        <v>44</v>
      </c>
      <c r="O120" s="45"/>
      <c r="P120" s="228">
        <f>O120*H120</f>
        <v>0</v>
      </c>
      <c r="Q120" s="228">
        <v>0</v>
      </c>
      <c r="R120" s="228">
        <f>Q120*H120</f>
        <v>0</v>
      </c>
      <c r="S120" s="228">
        <v>0</v>
      </c>
      <c r="T120" s="229">
        <f>S120*H120</f>
        <v>0</v>
      </c>
      <c r="AR120" s="22" t="s">
        <v>160</v>
      </c>
      <c r="AT120" s="22" t="s">
        <v>155</v>
      </c>
      <c r="AU120" s="22" t="s">
        <v>83</v>
      </c>
      <c r="AY120" s="22" t="s">
        <v>153</v>
      </c>
      <c r="BE120" s="230">
        <f>IF(N120="základní",J120,0)</f>
        <v>0</v>
      </c>
      <c r="BF120" s="230">
        <f>IF(N120="snížená",J120,0)</f>
        <v>0</v>
      </c>
      <c r="BG120" s="230">
        <f>IF(N120="zákl. přenesená",J120,0)</f>
        <v>0</v>
      </c>
      <c r="BH120" s="230">
        <f>IF(N120="sníž. přenesená",J120,0)</f>
        <v>0</v>
      </c>
      <c r="BI120" s="230">
        <f>IF(N120="nulová",J120,0)</f>
        <v>0</v>
      </c>
      <c r="BJ120" s="22" t="s">
        <v>81</v>
      </c>
      <c r="BK120" s="230">
        <f>ROUND(I120*H120,2)</f>
        <v>0</v>
      </c>
      <c r="BL120" s="22" t="s">
        <v>160</v>
      </c>
      <c r="BM120" s="22" t="s">
        <v>1046</v>
      </c>
    </row>
    <row r="121" s="1" customFormat="1">
      <c r="B121" s="44"/>
      <c r="C121" s="72"/>
      <c r="D121" s="231" t="s">
        <v>162</v>
      </c>
      <c r="E121" s="72"/>
      <c r="F121" s="232" t="s">
        <v>316</v>
      </c>
      <c r="G121" s="72"/>
      <c r="H121" s="72"/>
      <c r="I121" s="189"/>
      <c r="J121" s="72"/>
      <c r="K121" s="72"/>
      <c r="L121" s="70"/>
      <c r="M121" s="233"/>
      <c r="N121" s="45"/>
      <c r="O121" s="45"/>
      <c r="P121" s="45"/>
      <c r="Q121" s="45"/>
      <c r="R121" s="45"/>
      <c r="S121" s="45"/>
      <c r="T121" s="93"/>
      <c r="AT121" s="22" t="s">
        <v>162</v>
      </c>
      <c r="AU121" s="22" t="s">
        <v>83</v>
      </c>
    </row>
    <row r="122" s="11" customFormat="1">
      <c r="B122" s="234"/>
      <c r="C122" s="235"/>
      <c r="D122" s="231" t="s">
        <v>181</v>
      </c>
      <c r="E122" s="236" t="s">
        <v>21</v>
      </c>
      <c r="F122" s="237" t="s">
        <v>1047</v>
      </c>
      <c r="G122" s="235"/>
      <c r="H122" s="238">
        <v>99.680000000000007</v>
      </c>
      <c r="I122" s="239"/>
      <c r="J122" s="235"/>
      <c r="K122" s="235"/>
      <c r="L122" s="240"/>
      <c r="M122" s="241"/>
      <c r="N122" s="242"/>
      <c r="O122" s="242"/>
      <c r="P122" s="242"/>
      <c r="Q122" s="242"/>
      <c r="R122" s="242"/>
      <c r="S122" s="242"/>
      <c r="T122" s="243"/>
      <c r="AT122" s="244" t="s">
        <v>181</v>
      </c>
      <c r="AU122" s="244" t="s">
        <v>83</v>
      </c>
      <c r="AV122" s="11" t="s">
        <v>83</v>
      </c>
      <c r="AW122" s="11" t="s">
        <v>37</v>
      </c>
      <c r="AX122" s="11" t="s">
        <v>73</v>
      </c>
      <c r="AY122" s="244" t="s">
        <v>153</v>
      </c>
    </row>
    <row r="123" s="12" customFormat="1">
      <c r="B123" s="245"/>
      <c r="C123" s="246"/>
      <c r="D123" s="231" t="s">
        <v>181</v>
      </c>
      <c r="E123" s="247" t="s">
        <v>21</v>
      </c>
      <c r="F123" s="248" t="s">
        <v>183</v>
      </c>
      <c r="G123" s="246"/>
      <c r="H123" s="249">
        <v>99.680000000000007</v>
      </c>
      <c r="I123" s="250"/>
      <c r="J123" s="246"/>
      <c r="K123" s="246"/>
      <c r="L123" s="251"/>
      <c r="M123" s="252"/>
      <c r="N123" s="253"/>
      <c r="O123" s="253"/>
      <c r="P123" s="253"/>
      <c r="Q123" s="253"/>
      <c r="R123" s="253"/>
      <c r="S123" s="253"/>
      <c r="T123" s="254"/>
      <c r="AT123" s="255" t="s">
        <v>181</v>
      </c>
      <c r="AU123" s="255" t="s">
        <v>83</v>
      </c>
      <c r="AV123" s="12" t="s">
        <v>160</v>
      </c>
      <c r="AW123" s="12" t="s">
        <v>37</v>
      </c>
      <c r="AX123" s="12" t="s">
        <v>81</v>
      </c>
      <c r="AY123" s="255" t="s">
        <v>153</v>
      </c>
    </row>
    <row r="124" s="1" customFormat="1" ht="38.25" customHeight="1">
      <c r="B124" s="44"/>
      <c r="C124" s="219" t="s">
        <v>229</v>
      </c>
      <c r="D124" s="219" t="s">
        <v>155</v>
      </c>
      <c r="E124" s="220" t="s">
        <v>324</v>
      </c>
      <c r="F124" s="221" t="s">
        <v>325</v>
      </c>
      <c r="G124" s="222" t="s">
        <v>158</v>
      </c>
      <c r="H124" s="223">
        <v>19.936</v>
      </c>
      <c r="I124" s="224"/>
      <c r="J124" s="225">
        <f>ROUND(I124*H124,2)</f>
        <v>0</v>
      </c>
      <c r="K124" s="221" t="s">
        <v>159</v>
      </c>
      <c r="L124" s="70"/>
      <c r="M124" s="226" t="s">
        <v>21</v>
      </c>
      <c r="N124" s="227" t="s">
        <v>44</v>
      </c>
      <c r="O124" s="45"/>
      <c r="P124" s="228">
        <f>O124*H124</f>
        <v>0</v>
      </c>
      <c r="Q124" s="228">
        <v>0</v>
      </c>
      <c r="R124" s="228">
        <f>Q124*H124</f>
        <v>0</v>
      </c>
      <c r="S124" s="228">
        <v>0</v>
      </c>
      <c r="T124" s="229">
        <f>S124*H124</f>
        <v>0</v>
      </c>
      <c r="AR124" s="22" t="s">
        <v>160</v>
      </c>
      <c r="AT124" s="22" t="s">
        <v>155</v>
      </c>
      <c r="AU124" s="22" t="s">
        <v>83</v>
      </c>
      <c r="AY124" s="22" t="s">
        <v>153</v>
      </c>
      <c r="BE124" s="230">
        <f>IF(N124="základní",J124,0)</f>
        <v>0</v>
      </c>
      <c r="BF124" s="230">
        <f>IF(N124="snížená",J124,0)</f>
        <v>0</v>
      </c>
      <c r="BG124" s="230">
        <f>IF(N124="zákl. přenesená",J124,0)</f>
        <v>0</v>
      </c>
      <c r="BH124" s="230">
        <f>IF(N124="sníž. přenesená",J124,0)</f>
        <v>0</v>
      </c>
      <c r="BI124" s="230">
        <f>IF(N124="nulová",J124,0)</f>
        <v>0</v>
      </c>
      <c r="BJ124" s="22" t="s">
        <v>81</v>
      </c>
      <c r="BK124" s="230">
        <f>ROUND(I124*H124,2)</f>
        <v>0</v>
      </c>
      <c r="BL124" s="22" t="s">
        <v>160</v>
      </c>
      <c r="BM124" s="22" t="s">
        <v>1048</v>
      </c>
    </row>
    <row r="125" s="11" customFormat="1">
      <c r="B125" s="234"/>
      <c r="C125" s="235"/>
      <c r="D125" s="231" t="s">
        <v>181</v>
      </c>
      <c r="E125" s="236" t="s">
        <v>21</v>
      </c>
      <c r="F125" s="237" t="s">
        <v>1045</v>
      </c>
      <c r="G125" s="235"/>
      <c r="H125" s="238">
        <v>19.936</v>
      </c>
      <c r="I125" s="239"/>
      <c r="J125" s="235"/>
      <c r="K125" s="235"/>
      <c r="L125" s="240"/>
      <c r="M125" s="241"/>
      <c r="N125" s="242"/>
      <c r="O125" s="242"/>
      <c r="P125" s="242"/>
      <c r="Q125" s="242"/>
      <c r="R125" s="242"/>
      <c r="S125" s="242"/>
      <c r="T125" s="243"/>
      <c r="AT125" s="244" t="s">
        <v>181</v>
      </c>
      <c r="AU125" s="244" t="s">
        <v>83</v>
      </c>
      <c r="AV125" s="11" t="s">
        <v>83</v>
      </c>
      <c r="AW125" s="11" t="s">
        <v>37</v>
      </c>
      <c r="AX125" s="11" t="s">
        <v>73</v>
      </c>
      <c r="AY125" s="244" t="s">
        <v>153</v>
      </c>
    </row>
    <row r="126" s="12" customFormat="1">
      <c r="B126" s="245"/>
      <c r="C126" s="246"/>
      <c r="D126" s="231" t="s">
        <v>181</v>
      </c>
      <c r="E126" s="247" t="s">
        <v>21</v>
      </c>
      <c r="F126" s="248" t="s">
        <v>183</v>
      </c>
      <c r="G126" s="246"/>
      <c r="H126" s="249">
        <v>19.936</v>
      </c>
      <c r="I126" s="250"/>
      <c r="J126" s="246"/>
      <c r="K126" s="246"/>
      <c r="L126" s="251"/>
      <c r="M126" s="252"/>
      <c r="N126" s="253"/>
      <c r="O126" s="253"/>
      <c r="P126" s="253"/>
      <c r="Q126" s="253"/>
      <c r="R126" s="253"/>
      <c r="S126" s="253"/>
      <c r="T126" s="254"/>
      <c r="AT126" s="255" t="s">
        <v>181</v>
      </c>
      <c r="AU126" s="255" t="s">
        <v>83</v>
      </c>
      <c r="AV126" s="12" t="s">
        <v>160</v>
      </c>
      <c r="AW126" s="12" t="s">
        <v>37</v>
      </c>
      <c r="AX126" s="12" t="s">
        <v>81</v>
      </c>
      <c r="AY126" s="255" t="s">
        <v>153</v>
      </c>
    </row>
    <row r="127" s="1" customFormat="1" ht="25.5" customHeight="1">
      <c r="B127" s="44"/>
      <c r="C127" s="219" t="s">
        <v>10</v>
      </c>
      <c r="D127" s="219" t="s">
        <v>155</v>
      </c>
      <c r="E127" s="220" t="s">
        <v>334</v>
      </c>
      <c r="F127" s="221" t="s">
        <v>335</v>
      </c>
      <c r="G127" s="222" t="s">
        <v>158</v>
      </c>
      <c r="H127" s="223">
        <v>19.936</v>
      </c>
      <c r="I127" s="224"/>
      <c r="J127" s="225">
        <f>ROUND(I127*H127,2)</f>
        <v>0</v>
      </c>
      <c r="K127" s="221" t="s">
        <v>159</v>
      </c>
      <c r="L127" s="70"/>
      <c r="M127" s="226" t="s">
        <v>21</v>
      </c>
      <c r="N127" s="227" t="s">
        <v>44</v>
      </c>
      <c r="O127" s="45"/>
      <c r="P127" s="228">
        <f>O127*H127</f>
        <v>0</v>
      </c>
      <c r="Q127" s="228">
        <v>0</v>
      </c>
      <c r="R127" s="228">
        <f>Q127*H127</f>
        <v>0</v>
      </c>
      <c r="S127" s="228">
        <v>0</v>
      </c>
      <c r="T127" s="229">
        <f>S127*H127</f>
        <v>0</v>
      </c>
      <c r="AR127" s="22" t="s">
        <v>160</v>
      </c>
      <c r="AT127" s="22" t="s">
        <v>155</v>
      </c>
      <c r="AU127" s="22" t="s">
        <v>83</v>
      </c>
      <c r="AY127" s="22" t="s">
        <v>153</v>
      </c>
      <c r="BE127" s="230">
        <f>IF(N127="základní",J127,0)</f>
        <v>0</v>
      </c>
      <c r="BF127" s="230">
        <f>IF(N127="snížená",J127,0)</f>
        <v>0</v>
      </c>
      <c r="BG127" s="230">
        <f>IF(N127="zákl. přenesená",J127,0)</f>
        <v>0</v>
      </c>
      <c r="BH127" s="230">
        <f>IF(N127="sníž. přenesená",J127,0)</f>
        <v>0</v>
      </c>
      <c r="BI127" s="230">
        <f>IF(N127="nulová",J127,0)</f>
        <v>0</v>
      </c>
      <c r="BJ127" s="22" t="s">
        <v>81</v>
      </c>
      <c r="BK127" s="230">
        <f>ROUND(I127*H127,2)</f>
        <v>0</v>
      </c>
      <c r="BL127" s="22" t="s">
        <v>160</v>
      </c>
      <c r="BM127" s="22" t="s">
        <v>1049</v>
      </c>
    </row>
    <row r="128" s="1" customFormat="1">
      <c r="B128" s="44"/>
      <c r="C128" s="72"/>
      <c r="D128" s="231" t="s">
        <v>162</v>
      </c>
      <c r="E128" s="72"/>
      <c r="F128" s="232" t="s">
        <v>337</v>
      </c>
      <c r="G128" s="72"/>
      <c r="H128" s="72"/>
      <c r="I128" s="189"/>
      <c r="J128" s="72"/>
      <c r="K128" s="72"/>
      <c r="L128" s="70"/>
      <c r="M128" s="233"/>
      <c r="N128" s="45"/>
      <c r="O128" s="45"/>
      <c r="P128" s="45"/>
      <c r="Q128" s="45"/>
      <c r="R128" s="45"/>
      <c r="S128" s="45"/>
      <c r="T128" s="93"/>
      <c r="AT128" s="22" t="s">
        <v>162</v>
      </c>
      <c r="AU128" s="22" t="s">
        <v>83</v>
      </c>
    </row>
    <row r="129" s="11" customFormat="1">
      <c r="B129" s="234"/>
      <c r="C129" s="235"/>
      <c r="D129" s="231" t="s">
        <v>181</v>
      </c>
      <c r="E129" s="236" t="s">
        <v>21</v>
      </c>
      <c r="F129" s="237" t="s">
        <v>1045</v>
      </c>
      <c r="G129" s="235"/>
      <c r="H129" s="238">
        <v>19.936</v>
      </c>
      <c r="I129" s="239"/>
      <c r="J129" s="235"/>
      <c r="K129" s="235"/>
      <c r="L129" s="240"/>
      <c r="M129" s="241"/>
      <c r="N129" s="242"/>
      <c r="O129" s="242"/>
      <c r="P129" s="242"/>
      <c r="Q129" s="242"/>
      <c r="R129" s="242"/>
      <c r="S129" s="242"/>
      <c r="T129" s="243"/>
      <c r="AT129" s="244" t="s">
        <v>181</v>
      </c>
      <c r="AU129" s="244" t="s">
        <v>83</v>
      </c>
      <c r="AV129" s="11" t="s">
        <v>83</v>
      </c>
      <c r="AW129" s="11" t="s">
        <v>37</v>
      </c>
      <c r="AX129" s="11" t="s">
        <v>81</v>
      </c>
      <c r="AY129" s="244" t="s">
        <v>153</v>
      </c>
    </row>
    <row r="130" s="1" customFormat="1" ht="38.25" customHeight="1">
      <c r="B130" s="44"/>
      <c r="C130" s="219" t="s">
        <v>238</v>
      </c>
      <c r="D130" s="219" t="s">
        <v>155</v>
      </c>
      <c r="E130" s="220" t="s">
        <v>343</v>
      </c>
      <c r="F130" s="221" t="s">
        <v>344</v>
      </c>
      <c r="G130" s="222" t="s">
        <v>158</v>
      </c>
      <c r="H130" s="223">
        <v>99.680000000000007</v>
      </c>
      <c r="I130" s="224"/>
      <c r="J130" s="225">
        <f>ROUND(I130*H130,2)</f>
        <v>0</v>
      </c>
      <c r="K130" s="221" t="s">
        <v>159</v>
      </c>
      <c r="L130" s="70"/>
      <c r="M130" s="226" t="s">
        <v>21</v>
      </c>
      <c r="N130" s="227" t="s">
        <v>44</v>
      </c>
      <c r="O130" s="45"/>
      <c r="P130" s="228">
        <f>O130*H130</f>
        <v>0</v>
      </c>
      <c r="Q130" s="228">
        <v>0</v>
      </c>
      <c r="R130" s="228">
        <f>Q130*H130</f>
        <v>0</v>
      </c>
      <c r="S130" s="228">
        <v>0</v>
      </c>
      <c r="T130" s="229">
        <f>S130*H130</f>
        <v>0</v>
      </c>
      <c r="AR130" s="22" t="s">
        <v>160</v>
      </c>
      <c r="AT130" s="22" t="s">
        <v>155</v>
      </c>
      <c r="AU130" s="22" t="s">
        <v>83</v>
      </c>
      <c r="AY130" s="22" t="s">
        <v>153</v>
      </c>
      <c r="BE130" s="230">
        <f>IF(N130="základní",J130,0)</f>
        <v>0</v>
      </c>
      <c r="BF130" s="230">
        <f>IF(N130="snížená",J130,0)</f>
        <v>0</v>
      </c>
      <c r="BG130" s="230">
        <f>IF(N130="zákl. přenesená",J130,0)</f>
        <v>0</v>
      </c>
      <c r="BH130" s="230">
        <f>IF(N130="sníž. přenesená",J130,0)</f>
        <v>0</v>
      </c>
      <c r="BI130" s="230">
        <f>IF(N130="nulová",J130,0)</f>
        <v>0</v>
      </c>
      <c r="BJ130" s="22" t="s">
        <v>81</v>
      </c>
      <c r="BK130" s="230">
        <f>ROUND(I130*H130,2)</f>
        <v>0</v>
      </c>
      <c r="BL130" s="22" t="s">
        <v>160</v>
      </c>
      <c r="BM130" s="22" t="s">
        <v>1050</v>
      </c>
    </row>
    <row r="131" s="1" customFormat="1">
      <c r="B131" s="44"/>
      <c r="C131" s="72"/>
      <c r="D131" s="231" t="s">
        <v>162</v>
      </c>
      <c r="E131" s="72"/>
      <c r="F131" s="232" t="s">
        <v>337</v>
      </c>
      <c r="G131" s="72"/>
      <c r="H131" s="72"/>
      <c r="I131" s="189"/>
      <c r="J131" s="72"/>
      <c r="K131" s="72"/>
      <c r="L131" s="70"/>
      <c r="M131" s="233"/>
      <c r="N131" s="45"/>
      <c r="O131" s="45"/>
      <c r="P131" s="45"/>
      <c r="Q131" s="45"/>
      <c r="R131" s="45"/>
      <c r="S131" s="45"/>
      <c r="T131" s="93"/>
      <c r="AT131" s="22" t="s">
        <v>162</v>
      </c>
      <c r="AU131" s="22" t="s">
        <v>83</v>
      </c>
    </row>
    <row r="132" s="11" customFormat="1">
      <c r="B132" s="234"/>
      <c r="C132" s="235"/>
      <c r="D132" s="231" t="s">
        <v>181</v>
      </c>
      <c r="E132" s="236" t="s">
        <v>21</v>
      </c>
      <c r="F132" s="237" t="s">
        <v>1047</v>
      </c>
      <c r="G132" s="235"/>
      <c r="H132" s="238">
        <v>99.680000000000007</v>
      </c>
      <c r="I132" s="239"/>
      <c r="J132" s="235"/>
      <c r="K132" s="235"/>
      <c r="L132" s="240"/>
      <c r="M132" s="241"/>
      <c r="N132" s="242"/>
      <c r="O132" s="242"/>
      <c r="P132" s="242"/>
      <c r="Q132" s="242"/>
      <c r="R132" s="242"/>
      <c r="S132" s="242"/>
      <c r="T132" s="243"/>
      <c r="AT132" s="244" t="s">
        <v>181</v>
      </c>
      <c r="AU132" s="244" t="s">
        <v>83</v>
      </c>
      <c r="AV132" s="11" t="s">
        <v>83</v>
      </c>
      <c r="AW132" s="11" t="s">
        <v>37</v>
      </c>
      <c r="AX132" s="11" t="s">
        <v>73</v>
      </c>
      <c r="AY132" s="244" t="s">
        <v>153</v>
      </c>
    </row>
    <row r="133" s="12" customFormat="1">
      <c r="B133" s="245"/>
      <c r="C133" s="246"/>
      <c r="D133" s="231" t="s">
        <v>181</v>
      </c>
      <c r="E133" s="247" t="s">
        <v>21</v>
      </c>
      <c r="F133" s="248" t="s">
        <v>183</v>
      </c>
      <c r="G133" s="246"/>
      <c r="H133" s="249">
        <v>99.680000000000007</v>
      </c>
      <c r="I133" s="250"/>
      <c r="J133" s="246"/>
      <c r="K133" s="246"/>
      <c r="L133" s="251"/>
      <c r="M133" s="252"/>
      <c r="N133" s="253"/>
      <c r="O133" s="253"/>
      <c r="P133" s="253"/>
      <c r="Q133" s="253"/>
      <c r="R133" s="253"/>
      <c r="S133" s="253"/>
      <c r="T133" s="254"/>
      <c r="AT133" s="255" t="s">
        <v>181</v>
      </c>
      <c r="AU133" s="255" t="s">
        <v>83</v>
      </c>
      <c r="AV133" s="12" t="s">
        <v>160</v>
      </c>
      <c r="AW133" s="12" t="s">
        <v>37</v>
      </c>
      <c r="AX133" s="12" t="s">
        <v>81</v>
      </c>
      <c r="AY133" s="255" t="s">
        <v>153</v>
      </c>
    </row>
    <row r="134" s="1" customFormat="1" ht="25.5" customHeight="1">
      <c r="B134" s="44"/>
      <c r="C134" s="219" t="s">
        <v>243</v>
      </c>
      <c r="D134" s="219" t="s">
        <v>155</v>
      </c>
      <c r="E134" s="220" t="s">
        <v>347</v>
      </c>
      <c r="F134" s="221" t="s">
        <v>348</v>
      </c>
      <c r="G134" s="222" t="s">
        <v>192</v>
      </c>
      <c r="H134" s="223">
        <v>3.605</v>
      </c>
      <c r="I134" s="224"/>
      <c r="J134" s="225">
        <f>ROUND(I134*H134,2)</f>
        <v>0</v>
      </c>
      <c r="K134" s="221" t="s">
        <v>159</v>
      </c>
      <c r="L134" s="70"/>
      <c r="M134" s="226" t="s">
        <v>21</v>
      </c>
      <c r="N134" s="227" t="s">
        <v>44</v>
      </c>
      <c r="O134" s="45"/>
      <c r="P134" s="228">
        <f>O134*H134</f>
        <v>0</v>
      </c>
      <c r="Q134" s="228">
        <v>0</v>
      </c>
      <c r="R134" s="228">
        <f>Q134*H134</f>
        <v>0</v>
      </c>
      <c r="S134" s="228">
        <v>0</v>
      </c>
      <c r="T134" s="229">
        <f>S134*H134</f>
        <v>0</v>
      </c>
      <c r="AR134" s="22" t="s">
        <v>160</v>
      </c>
      <c r="AT134" s="22" t="s">
        <v>155</v>
      </c>
      <c r="AU134" s="22" t="s">
        <v>83</v>
      </c>
      <c r="AY134" s="22" t="s">
        <v>153</v>
      </c>
      <c r="BE134" s="230">
        <f>IF(N134="základní",J134,0)</f>
        <v>0</v>
      </c>
      <c r="BF134" s="230">
        <f>IF(N134="snížená",J134,0)</f>
        <v>0</v>
      </c>
      <c r="BG134" s="230">
        <f>IF(N134="zákl. přenesená",J134,0)</f>
        <v>0</v>
      </c>
      <c r="BH134" s="230">
        <f>IF(N134="sníž. přenesená",J134,0)</f>
        <v>0</v>
      </c>
      <c r="BI134" s="230">
        <f>IF(N134="nulová",J134,0)</f>
        <v>0</v>
      </c>
      <c r="BJ134" s="22" t="s">
        <v>81</v>
      </c>
      <c r="BK134" s="230">
        <f>ROUND(I134*H134,2)</f>
        <v>0</v>
      </c>
      <c r="BL134" s="22" t="s">
        <v>160</v>
      </c>
      <c r="BM134" s="22" t="s">
        <v>1051</v>
      </c>
    </row>
    <row r="135" s="1" customFormat="1">
      <c r="B135" s="44"/>
      <c r="C135" s="72"/>
      <c r="D135" s="231" t="s">
        <v>162</v>
      </c>
      <c r="E135" s="72"/>
      <c r="F135" s="232" t="s">
        <v>1052</v>
      </c>
      <c r="G135" s="72"/>
      <c r="H135" s="72"/>
      <c r="I135" s="189"/>
      <c r="J135" s="72"/>
      <c r="K135" s="72"/>
      <c r="L135" s="70"/>
      <c r="M135" s="233"/>
      <c r="N135" s="45"/>
      <c r="O135" s="45"/>
      <c r="P135" s="45"/>
      <c r="Q135" s="45"/>
      <c r="R135" s="45"/>
      <c r="S135" s="45"/>
      <c r="T135" s="93"/>
      <c r="AT135" s="22" t="s">
        <v>162</v>
      </c>
      <c r="AU135" s="22" t="s">
        <v>83</v>
      </c>
    </row>
    <row r="136" s="11" customFormat="1">
      <c r="B136" s="234"/>
      <c r="C136" s="235"/>
      <c r="D136" s="231" t="s">
        <v>181</v>
      </c>
      <c r="E136" s="236" t="s">
        <v>21</v>
      </c>
      <c r="F136" s="237" t="s">
        <v>1053</v>
      </c>
      <c r="G136" s="235"/>
      <c r="H136" s="238">
        <v>3.605</v>
      </c>
      <c r="I136" s="239"/>
      <c r="J136" s="235"/>
      <c r="K136" s="235"/>
      <c r="L136" s="240"/>
      <c r="M136" s="241"/>
      <c r="N136" s="242"/>
      <c r="O136" s="242"/>
      <c r="P136" s="242"/>
      <c r="Q136" s="242"/>
      <c r="R136" s="242"/>
      <c r="S136" s="242"/>
      <c r="T136" s="243"/>
      <c r="AT136" s="244" t="s">
        <v>181</v>
      </c>
      <c r="AU136" s="244" t="s">
        <v>83</v>
      </c>
      <c r="AV136" s="11" t="s">
        <v>83</v>
      </c>
      <c r="AW136" s="11" t="s">
        <v>37</v>
      </c>
      <c r="AX136" s="11" t="s">
        <v>73</v>
      </c>
      <c r="AY136" s="244" t="s">
        <v>153</v>
      </c>
    </row>
    <row r="137" s="12" customFormat="1">
      <c r="B137" s="245"/>
      <c r="C137" s="246"/>
      <c r="D137" s="231" t="s">
        <v>181</v>
      </c>
      <c r="E137" s="247" t="s">
        <v>21</v>
      </c>
      <c r="F137" s="248" t="s">
        <v>183</v>
      </c>
      <c r="G137" s="246"/>
      <c r="H137" s="249">
        <v>3.605</v>
      </c>
      <c r="I137" s="250"/>
      <c r="J137" s="246"/>
      <c r="K137" s="246"/>
      <c r="L137" s="251"/>
      <c r="M137" s="252"/>
      <c r="N137" s="253"/>
      <c r="O137" s="253"/>
      <c r="P137" s="253"/>
      <c r="Q137" s="253"/>
      <c r="R137" s="253"/>
      <c r="S137" s="253"/>
      <c r="T137" s="254"/>
      <c r="AT137" s="255" t="s">
        <v>181</v>
      </c>
      <c r="AU137" s="255" t="s">
        <v>83</v>
      </c>
      <c r="AV137" s="12" t="s">
        <v>160</v>
      </c>
      <c r="AW137" s="12" t="s">
        <v>37</v>
      </c>
      <c r="AX137" s="12" t="s">
        <v>81</v>
      </c>
      <c r="AY137" s="255" t="s">
        <v>153</v>
      </c>
    </row>
    <row r="138" s="10" customFormat="1" ht="29.88" customHeight="1">
      <c r="B138" s="203"/>
      <c r="C138" s="204"/>
      <c r="D138" s="205" t="s">
        <v>72</v>
      </c>
      <c r="E138" s="217" t="s">
        <v>176</v>
      </c>
      <c r="F138" s="217" t="s">
        <v>352</v>
      </c>
      <c r="G138" s="204"/>
      <c r="H138" s="204"/>
      <c r="I138" s="207"/>
      <c r="J138" s="218">
        <f>BK138</f>
        <v>0</v>
      </c>
      <c r="K138" s="204"/>
      <c r="L138" s="209"/>
      <c r="M138" s="210"/>
      <c r="N138" s="211"/>
      <c r="O138" s="211"/>
      <c r="P138" s="212">
        <f>SUM(P139:P144)</f>
        <v>0</v>
      </c>
      <c r="Q138" s="211"/>
      <c r="R138" s="212">
        <f>SUM(R139:R144)</f>
        <v>17.077177599999999</v>
      </c>
      <c r="S138" s="211"/>
      <c r="T138" s="213">
        <f>SUM(T139:T144)</f>
        <v>0</v>
      </c>
      <c r="AR138" s="214" t="s">
        <v>81</v>
      </c>
      <c r="AT138" s="215" t="s">
        <v>72</v>
      </c>
      <c r="AU138" s="215" t="s">
        <v>81</v>
      </c>
      <c r="AY138" s="214" t="s">
        <v>153</v>
      </c>
      <c r="BK138" s="216">
        <f>SUM(BK139:BK144)</f>
        <v>0</v>
      </c>
    </row>
    <row r="139" s="1" customFormat="1" ht="25.5" customHeight="1">
      <c r="B139" s="44"/>
      <c r="C139" s="219" t="s">
        <v>248</v>
      </c>
      <c r="D139" s="219" t="s">
        <v>155</v>
      </c>
      <c r="E139" s="220" t="s">
        <v>1054</v>
      </c>
      <c r="F139" s="221" t="s">
        <v>1055</v>
      </c>
      <c r="G139" s="222" t="s">
        <v>158</v>
      </c>
      <c r="H139" s="223">
        <v>91.030000000000001</v>
      </c>
      <c r="I139" s="224"/>
      <c r="J139" s="225">
        <f>ROUND(I139*H139,2)</f>
        <v>0</v>
      </c>
      <c r="K139" s="221" t="s">
        <v>159</v>
      </c>
      <c r="L139" s="70"/>
      <c r="M139" s="226" t="s">
        <v>21</v>
      </c>
      <c r="N139" s="227" t="s">
        <v>44</v>
      </c>
      <c r="O139" s="45"/>
      <c r="P139" s="228">
        <f>O139*H139</f>
        <v>0</v>
      </c>
      <c r="Q139" s="228">
        <v>0</v>
      </c>
      <c r="R139" s="228">
        <f>Q139*H139</f>
        <v>0</v>
      </c>
      <c r="S139" s="228">
        <v>0</v>
      </c>
      <c r="T139" s="229">
        <f>S139*H139</f>
        <v>0</v>
      </c>
      <c r="AR139" s="22" t="s">
        <v>160</v>
      </c>
      <c r="AT139" s="22" t="s">
        <v>155</v>
      </c>
      <c r="AU139" s="22" t="s">
        <v>83</v>
      </c>
      <c r="AY139" s="22" t="s">
        <v>153</v>
      </c>
      <c r="BE139" s="230">
        <f>IF(N139="základní",J139,0)</f>
        <v>0</v>
      </c>
      <c r="BF139" s="230">
        <f>IF(N139="snížená",J139,0)</f>
        <v>0</v>
      </c>
      <c r="BG139" s="230">
        <f>IF(N139="zákl. přenesená",J139,0)</f>
        <v>0</v>
      </c>
      <c r="BH139" s="230">
        <f>IF(N139="sníž. přenesená",J139,0)</f>
        <v>0</v>
      </c>
      <c r="BI139" s="230">
        <f>IF(N139="nulová",J139,0)</f>
        <v>0</v>
      </c>
      <c r="BJ139" s="22" t="s">
        <v>81</v>
      </c>
      <c r="BK139" s="230">
        <f>ROUND(I139*H139,2)</f>
        <v>0</v>
      </c>
      <c r="BL139" s="22" t="s">
        <v>160</v>
      </c>
      <c r="BM139" s="22" t="s">
        <v>1056</v>
      </c>
    </row>
    <row r="140" s="1" customFormat="1">
      <c r="B140" s="44"/>
      <c r="C140" s="72"/>
      <c r="D140" s="231" t="s">
        <v>162</v>
      </c>
      <c r="E140" s="72"/>
      <c r="F140" s="232" t="s">
        <v>1057</v>
      </c>
      <c r="G140" s="72"/>
      <c r="H140" s="72"/>
      <c r="I140" s="189"/>
      <c r="J140" s="72"/>
      <c r="K140" s="72"/>
      <c r="L140" s="70"/>
      <c r="M140" s="233"/>
      <c r="N140" s="45"/>
      <c r="O140" s="45"/>
      <c r="P140" s="45"/>
      <c r="Q140" s="45"/>
      <c r="R140" s="45"/>
      <c r="S140" s="45"/>
      <c r="T140" s="93"/>
      <c r="AT140" s="22" t="s">
        <v>162</v>
      </c>
      <c r="AU140" s="22" t="s">
        <v>83</v>
      </c>
    </row>
    <row r="141" s="1" customFormat="1" ht="25.5" customHeight="1">
      <c r="B141" s="44"/>
      <c r="C141" s="219" t="s">
        <v>253</v>
      </c>
      <c r="D141" s="219" t="s">
        <v>155</v>
      </c>
      <c r="E141" s="220" t="s">
        <v>411</v>
      </c>
      <c r="F141" s="221" t="s">
        <v>412</v>
      </c>
      <c r="G141" s="222" t="s">
        <v>158</v>
      </c>
      <c r="H141" s="223">
        <v>19.936</v>
      </c>
      <c r="I141" s="224"/>
      <c r="J141" s="225">
        <f>ROUND(I141*H141,2)</f>
        <v>0</v>
      </c>
      <c r="K141" s="221" t="s">
        <v>159</v>
      </c>
      <c r="L141" s="70"/>
      <c r="M141" s="226" t="s">
        <v>21</v>
      </c>
      <c r="N141" s="227" t="s">
        <v>44</v>
      </c>
      <c r="O141" s="45"/>
      <c r="P141" s="228">
        <f>O141*H141</f>
        <v>0</v>
      </c>
      <c r="Q141" s="228">
        <v>0.85660000000000003</v>
      </c>
      <c r="R141" s="228">
        <f>Q141*H141</f>
        <v>17.077177599999999</v>
      </c>
      <c r="S141" s="228">
        <v>0</v>
      </c>
      <c r="T141" s="229">
        <f>S141*H141</f>
        <v>0</v>
      </c>
      <c r="AR141" s="22" t="s">
        <v>160</v>
      </c>
      <c r="AT141" s="22" t="s">
        <v>155</v>
      </c>
      <c r="AU141" s="22" t="s">
        <v>83</v>
      </c>
      <c r="AY141" s="22" t="s">
        <v>153</v>
      </c>
      <c r="BE141" s="230">
        <f>IF(N141="základní",J141,0)</f>
        <v>0</v>
      </c>
      <c r="BF141" s="230">
        <f>IF(N141="snížená",J141,0)</f>
        <v>0</v>
      </c>
      <c r="BG141" s="230">
        <f>IF(N141="zákl. přenesená",J141,0)</f>
        <v>0</v>
      </c>
      <c r="BH141" s="230">
        <f>IF(N141="sníž. přenesená",J141,0)</f>
        <v>0</v>
      </c>
      <c r="BI141" s="230">
        <f>IF(N141="nulová",J141,0)</f>
        <v>0</v>
      </c>
      <c r="BJ141" s="22" t="s">
        <v>81</v>
      </c>
      <c r="BK141" s="230">
        <f>ROUND(I141*H141,2)</f>
        <v>0</v>
      </c>
      <c r="BL141" s="22" t="s">
        <v>160</v>
      </c>
      <c r="BM141" s="22" t="s">
        <v>1058</v>
      </c>
    </row>
    <row r="142" s="1" customFormat="1">
      <c r="B142" s="44"/>
      <c r="C142" s="72"/>
      <c r="D142" s="231" t="s">
        <v>162</v>
      </c>
      <c r="E142" s="72"/>
      <c r="F142" s="232" t="s">
        <v>414</v>
      </c>
      <c r="G142" s="72"/>
      <c r="H142" s="72"/>
      <c r="I142" s="189"/>
      <c r="J142" s="72"/>
      <c r="K142" s="72"/>
      <c r="L142" s="70"/>
      <c r="M142" s="233"/>
      <c r="N142" s="45"/>
      <c r="O142" s="45"/>
      <c r="P142" s="45"/>
      <c r="Q142" s="45"/>
      <c r="R142" s="45"/>
      <c r="S142" s="45"/>
      <c r="T142" s="93"/>
      <c r="AT142" s="22" t="s">
        <v>162</v>
      </c>
      <c r="AU142" s="22" t="s">
        <v>83</v>
      </c>
    </row>
    <row r="143" s="11" customFormat="1">
      <c r="B143" s="234"/>
      <c r="C143" s="235"/>
      <c r="D143" s="231" t="s">
        <v>181</v>
      </c>
      <c r="E143" s="236" t="s">
        <v>21</v>
      </c>
      <c r="F143" s="237" t="s">
        <v>1045</v>
      </c>
      <c r="G143" s="235"/>
      <c r="H143" s="238">
        <v>19.936</v>
      </c>
      <c r="I143" s="239"/>
      <c r="J143" s="235"/>
      <c r="K143" s="235"/>
      <c r="L143" s="240"/>
      <c r="M143" s="241"/>
      <c r="N143" s="242"/>
      <c r="O143" s="242"/>
      <c r="P143" s="242"/>
      <c r="Q143" s="242"/>
      <c r="R143" s="242"/>
      <c r="S143" s="242"/>
      <c r="T143" s="243"/>
      <c r="AT143" s="244" t="s">
        <v>181</v>
      </c>
      <c r="AU143" s="244" t="s">
        <v>83</v>
      </c>
      <c r="AV143" s="11" t="s">
        <v>83</v>
      </c>
      <c r="AW143" s="11" t="s">
        <v>37</v>
      </c>
      <c r="AX143" s="11" t="s">
        <v>73</v>
      </c>
      <c r="AY143" s="244" t="s">
        <v>153</v>
      </c>
    </row>
    <row r="144" s="12" customFormat="1">
      <c r="B144" s="245"/>
      <c r="C144" s="246"/>
      <c r="D144" s="231" t="s">
        <v>181</v>
      </c>
      <c r="E144" s="247" t="s">
        <v>21</v>
      </c>
      <c r="F144" s="248" t="s">
        <v>183</v>
      </c>
      <c r="G144" s="246"/>
      <c r="H144" s="249">
        <v>19.936</v>
      </c>
      <c r="I144" s="250"/>
      <c r="J144" s="246"/>
      <c r="K144" s="246"/>
      <c r="L144" s="251"/>
      <c r="M144" s="252"/>
      <c r="N144" s="253"/>
      <c r="O144" s="253"/>
      <c r="P144" s="253"/>
      <c r="Q144" s="253"/>
      <c r="R144" s="253"/>
      <c r="S144" s="253"/>
      <c r="T144" s="254"/>
      <c r="AT144" s="255" t="s">
        <v>181</v>
      </c>
      <c r="AU144" s="255" t="s">
        <v>83</v>
      </c>
      <c r="AV144" s="12" t="s">
        <v>160</v>
      </c>
      <c r="AW144" s="12" t="s">
        <v>37</v>
      </c>
      <c r="AX144" s="12" t="s">
        <v>81</v>
      </c>
      <c r="AY144" s="255" t="s">
        <v>153</v>
      </c>
    </row>
    <row r="145" s="10" customFormat="1" ht="29.88" customHeight="1">
      <c r="B145" s="203"/>
      <c r="C145" s="204"/>
      <c r="D145" s="205" t="s">
        <v>72</v>
      </c>
      <c r="E145" s="217" t="s">
        <v>196</v>
      </c>
      <c r="F145" s="217" t="s">
        <v>415</v>
      </c>
      <c r="G145" s="204"/>
      <c r="H145" s="204"/>
      <c r="I145" s="207"/>
      <c r="J145" s="218">
        <f>BK145</f>
        <v>0</v>
      </c>
      <c r="K145" s="204"/>
      <c r="L145" s="209"/>
      <c r="M145" s="210"/>
      <c r="N145" s="211"/>
      <c r="O145" s="211"/>
      <c r="P145" s="212">
        <f>SUM(P146:P150)</f>
        <v>0</v>
      </c>
      <c r="Q145" s="211"/>
      <c r="R145" s="212">
        <f>SUM(R146:R150)</f>
        <v>0.54149399999999992</v>
      </c>
      <c r="S145" s="211"/>
      <c r="T145" s="213">
        <f>SUM(T146:T150)</f>
        <v>0</v>
      </c>
      <c r="AR145" s="214" t="s">
        <v>81</v>
      </c>
      <c r="AT145" s="215" t="s">
        <v>72</v>
      </c>
      <c r="AU145" s="215" t="s">
        <v>81</v>
      </c>
      <c r="AY145" s="214" t="s">
        <v>153</v>
      </c>
      <c r="BK145" s="216">
        <f>SUM(BK146:BK150)</f>
        <v>0</v>
      </c>
    </row>
    <row r="146" s="1" customFormat="1" ht="25.5" customHeight="1">
      <c r="B146" s="44"/>
      <c r="C146" s="219" t="s">
        <v>258</v>
      </c>
      <c r="D146" s="219" t="s">
        <v>155</v>
      </c>
      <c r="E146" s="220" t="s">
        <v>417</v>
      </c>
      <c r="F146" s="221" t="s">
        <v>418</v>
      </c>
      <c r="G146" s="222" t="s">
        <v>192</v>
      </c>
      <c r="H146" s="223">
        <v>35.869999999999997</v>
      </c>
      <c r="I146" s="224"/>
      <c r="J146" s="225">
        <f>ROUND(I146*H146,2)</f>
        <v>0</v>
      </c>
      <c r="K146" s="221" t="s">
        <v>159</v>
      </c>
      <c r="L146" s="70"/>
      <c r="M146" s="226" t="s">
        <v>21</v>
      </c>
      <c r="N146" s="227" t="s">
        <v>44</v>
      </c>
      <c r="O146" s="45"/>
      <c r="P146" s="228">
        <f>O146*H146</f>
        <v>0</v>
      </c>
      <c r="Q146" s="228">
        <v>0</v>
      </c>
      <c r="R146" s="228">
        <f>Q146*H146</f>
        <v>0</v>
      </c>
      <c r="S146" s="228">
        <v>0</v>
      </c>
      <c r="T146" s="229">
        <f>S146*H146</f>
        <v>0</v>
      </c>
      <c r="AR146" s="22" t="s">
        <v>160</v>
      </c>
      <c r="AT146" s="22" t="s">
        <v>155</v>
      </c>
      <c r="AU146" s="22" t="s">
        <v>83</v>
      </c>
      <c r="AY146" s="22" t="s">
        <v>153</v>
      </c>
      <c r="BE146" s="230">
        <f>IF(N146="základní",J146,0)</f>
        <v>0</v>
      </c>
      <c r="BF146" s="230">
        <f>IF(N146="snížená",J146,0)</f>
        <v>0</v>
      </c>
      <c r="BG146" s="230">
        <f>IF(N146="zákl. přenesená",J146,0)</f>
        <v>0</v>
      </c>
      <c r="BH146" s="230">
        <f>IF(N146="sníž. přenesená",J146,0)</f>
        <v>0</v>
      </c>
      <c r="BI146" s="230">
        <f>IF(N146="nulová",J146,0)</f>
        <v>0</v>
      </c>
      <c r="BJ146" s="22" t="s">
        <v>81</v>
      </c>
      <c r="BK146" s="230">
        <f>ROUND(I146*H146,2)</f>
        <v>0</v>
      </c>
      <c r="BL146" s="22" t="s">
        <v>160</v>
      </c>
      <c r="BM146" s="22" t="s">
        <v>1059</v>
      </c>
    </row>
    <row r="147" s="1" customFormat="1">
      <c r="B147" s="44"/>
      <c r="C147" s="72"/>
      <c r="D147" s="231" t="s">
        <v>162</v>
      </c>
      <c r="E147" s="72"/>
      <c r="F147" s="232" t="s">
        <v>420</v>
      </c>
      <c r="G147" s="72"/>
      <c r="H147" s="72"/>
      <c r="I147" s="189"/>
      <c r="J147" s="72"/>
      <c r="K147" s="72"/>
      <c r="L147" s="70"/>
      <c r="M147" s="233"/>
      <c r="N147" s="45"/>
      <c r="O147" s="45"/>
      <c r="P147" s="45"/>
      <c r="Q147" s="45"/>
      <c r="R147" s="45"/>
      <c r="S147" s="45"/>
      <c r="T147" s="93"/>
      <c r="AT147" s="22" t="s">
        <v>162</v>
      </c>
      <c r="AU147" s="22" t="s">
        <v>83</v>
      </c>
    </row>
    <row r="148" s="1" customFormat="1" ht="16.5" customHeight="1">
      <c r="B148" s="44"/>
      <c r="C148" s="219" t="s">
        <v>9</v>
      </c>
      <c r="D148" s="219" t="s">
        <v>155</v>
      </c>
      <c r="E148" s="220" t="s">
        <v>422</v>
      </c>
      <c r="F148" s="221" t="s">
        <v>423</v>
      </c>
      <c r="G148" s="222" t="s">
        <v>158</v>
      </c>
      <c r="H148" s="223">
        <v>134.69999999999999</v>
      </c>
      <c r="I148" s="224"/>
      <c r="J148" s="225">
        <f>ROUND(I148*H148,2)</f>
        <v>0</v>
      </c>
      <c r="K148" s="221" t="s">
        <v>159</v>
      </c>
      <c r="L148" s="70"/>
      <c r="M148" s="226" t="s">
        <v>21</v>
      </c>
      <c r="N148" s="227" t="s">
        <v>44</v>
      </c>
      <c r="O148" s="45"/>
      <c r="P148" s="228">
        <f>O148*H148</f>
        <v>0</v>
      </c>
      <c r="Q148" s="228">
        <v>0.0040200000000000001</v>
      </c>
      <c r="R148" s="228">
        <f>Q148*H148</f>
        <v>0.54149399999999992</v>
      </c>
      <c r="S148" s="228">
        <v>0</v>
      </c>
      <c r="T148" s="229">
        <f>S148*H148</f>
        <v>0</v>
      </c>
      <c r="AR148" s="22" t="s">
        <v>160</v>
      </c>
      <c r="AT148" s="22" t="s">
        <v>155</v>
      </c>
      <c r="AU148" s="22" t="s">
        <v>83</v>
      </c>
      <c r="AY148" s="22" t="s">
        <v>153</v>
      </c>
      <c r="BE148" s="230">
        <f>IF(N148="základní",J148,0)</f>
        <v>0</v>
      </c>
      <c r="BF148" s="230">
        <f>IF(N148="snížená",J148,0)</f>
        <v>0</v>
      </c>
      <c r="BG148" s="230">
        <f>IF(N148="zákl. přenesená",J148,0)</f>
        <v>0</v>
      </c>
      <c r="BH148" s="230">
        <f>IF(N148="sníž. přenesená",J148,0)</f>
        <v>0</v>
      </c>
      <c r="BI148" s="230">
        <f>IF(N148="nulová",J148,0)</f>
        <v>0</v>
      </c>
      <c r="BJ148" s="22" t="s">
        <v>81</v>
      </c>
      <c r="BK148" s="230">
        <f>ROUND(I148*H148,2)</f>
        <v>0</v>
      </c>
      <c r="BL148" s="22" t="s">
        <v>160</v>
      </c>
      <c r="BM148" s="22" t="s">
        <v>1060</v>
      </c>
    </row>
    <row r="149" s="1" customFormat="1">
      <c r="B149" s="44"/>
      <c r="C149" s="72"/>
      <c r="D149" s="231" t="s">
        <v>162</v>
      </c>
      <c r="E149" s="72"/>
      <c r="F149" s="232" t="s">
        <v>420</v>
      </c>
      <c r="G149" s="72"/>
      <c r="H149" s="72"/>
      <c r="I149" s="189"/>
      <c r="J149" s="72"/>
      <c r="K149" s="72"/>
      <c r="L149" s="70"/>
      <c r="M149" s="233"/>
      <c r="N149" s="45"/>
      <c r="O149" s="45"/>
      <c r="P149" s="45"/>
      <c r="Q149" s="45"/>
      <c r="R149" s="45"/>
      <c r="S149" s="45"/>
      <c r="T149" s="93"/>
      <c r="AT149" s="22" t="s">
        <v>162</v>
      </c>
      <c r="AU149" s="22" t="s">
        <v>83</v>
      </c>
    </row>
    <row r="150" s="11" customFormat="1">
      <c r="B150" s="234"/>
      <c r="C150" s="235"/>
      <c r="D150" s="231" t="s">
        <v>181</v>
      </c>
      <c r="E150" s="236" t="s">
        <v>21</v>
      </c>
      <c r="F150" s="237" t="s">
        <v>1061</v>
      </c>
      <c r="G150" s="235"/>
      <c r="H150" s="238">
        <v>134.69999999999999</v>
      </c>
      <c r="I150" s="239"/>
      <c r="J150" s="235"/>
      <c r="K150" s="235"/>
      <c r="L150" s="240"/>
      <c r="M150" s="241"/>
      <c r="N150" s="242"/>
      <c r="O150" s="242"/>
      <c r="P150" s="242"/>
      <c r="Q150" s="242"/>
      <c r="R150" s="242"/>
      <c r="S150" s="242"/>
      <c r="T150" s="243"/>
      <c r="AT150" s="244" t="s">
        <v>181</v>
      </c>
      <c r="AU150" s="244" t="s">
        <v>83</v>
      </c>
      <c r="AV150" s="11" t="s">
        <v>83</v>
      </c>
      <c r="AW150" s="11" t="s">
        <v>37</v>
      </c>
      <c r="AX150" s="11" t="s">
        <v>81</v>
      </c>
      <c r="AY150" s="244" t="s">
        <v>153</v>
      </c>
    </row>
    <row r="151" s="10" customFormat="1" ht="29.88" customHeight="1">
      <c r="B151" s="203"/>
      <c r="C151" s="204"/>
      <c r="D151" s="205" t="s">
        <v>72</v>
      </c>
      <c r="E151" s="217" t="s">
        <v>202</v>
      </c>
      <c r="F151" s="217" t="s">
        <v>426</v>
      </c>
      <c r="G151" s="204"/>
      <c r="H151" s="204"/>
      <c r="I151" s="207"/>
      <c r="J151" s="218">
        <f>BK151</f>
        <v>0</v>
      </c>
      <c r="K151" s="204"/>
      <c r="L151" s="209"/>
      <c r="M151" s="210"/>
      <c r="N151" s="211"/>
      <c r="O151" s="211"/>
      <c r="P151" s="212">
        <f>SUM(P152:P167)</f>
        <v>0</v>
      </c>
      <c r="Q151" s="211"/>
      <c r="R151" s="212">
        <f>SUM(R152:R167)</f>
        <v>95.277038899999994</v>
      </c>
      <c r="S151" s="211"/>
      <c r="T151" s="213">
        <f>SUM(T152:T167)</f>
        <v>264.58195000000001</v>
      </c>
      <c r="AR151" s="214" t="s">
        <v>81</v>
      </c>
      <c r="AT151" s="215" t="s">
        <v>72</v>
      </c>
      <c r="AU151" s="215" t="s">
        <v>81</v>
      </c>
      <c r="AY151" s="214" t="s">
        <v>153</v>
      </c>
      <c r="BK151" s="216">
        <f>SUM(BK152:BK167)</f>
        <v>0</v>
      </c>
    </row>
    <row r="152" s="1" customFormat="1" ht="25.5" customHeight="1">
      <c r="B152" s="44"/>
      <c r="C152" s="219" t="s">
        <v>267</v>
      </c>
      <c r="D152" s="219" t="s">
        <v>155</v>
      </c>
      <c r="E152" s="220" t="s">
        <v>470</v>
      </c>
      <c r="F152" s="221" t="s">
        <v>471</v>
      </c>
      <c r="G152" s="222" t="s">
        <v>256</v>
      </c>
      <c r="H152" s="223">
        <v>62.350000000000001</v>
      </c>
      <c r="I152" s="224"/>
      <c r="J152" s="225">
        <f>ROUND(I152*H152,2)</f>
        <v>0</v>
      </c>
      <c r="K152" s="221" t="s">
        <v>159</v>
      </c>
      <c r="L152" s="70"/>
      <c r="M152" s="226" t="s">
        <v>21</v>
      </c>
      <c r="N152" s="227" t="s">
        <v>44</v>
      </c>
      <c r="O152" s="45"/>
      <c r="P152" s="228">
        <f>O152*H152</f>
        <v>0</v>
      </c>
      <c r="Q152" s="228">
        <v>0.88534999999999997</v>
      </c>
      <c r="R152" s="228">
        <f>Q152*H152</f>
        <v>55.201572499999997</v>
      </c>
      <c r="S152" s="228">
        <v>0</v>
      </c>
      <c r="T152" s="229">
        <f>S152*H152</f>
        <v>0</v>
      </c>
      <c r="AR152" s="22" t="s">
        <v>160</v>
      </c>
      <c r="AT152" s="22" t="s">
        <v>155</v>
      </c>
      <c r="AU152" s="22" t="s">
        <v>83</v>
      </c>
      <c r="AY152" s="22" t="s">
        <v>153</v>
      </c>
      <c r="BE152" s="230">
        <f>IF(N152="základní",J152,0)</f>
        <v>0</v>
      </c>
      <c r="BF152" s="230">
        <f>IF(N152="snížená",J152,0)</f>
        <v>0</v>
      </c>
      <c r="BG152" s="230">
        <f>IF(N152="zákl. přenesená",J152,0)</f>
        <v>0</v>
      </c>
      <c r="BH152" s="230">
        <f>IF(N152="sníž. přenesená",J152,0)</f>
        <v>0</v>
      </c>
      <c r="BI152" s="230">
        <f>IF(N152="nulová",J152,0)</f>
        <v>0</v>
      </c>
      <c r="BJ152" s="22" t="s">
        <v>81</v>
      </c>
      <c r="BK152" s="230">
        <f>ROUND(I152*H152,2)</f>
        <v>0</v>
      </c>
      <c r="BL152" s="22" t="s">
        <v>160</v>
      </c>
      <c r="BM152" s="22" t="s">
        <v>1062</v>
      </c>
    </row>
    <row r="153" s="1" customFormat="1">
      <c r="B153" s="44"/>
      <c r="C153" s="72"/>
      <c r="D153" s="231" t="s">
        <v>162</v>
      </c>
      <c r="E153" s="72"/>
      <c r="F153" s="232" t="s">
        <v>1063</v>
      </c>
      <c r="G153" s="72"/>
      <c r="H153" s="72"/>
      <c r="I153" s="189"/>
      <c r="J153" s="72"/>
      <c r="K153" s="72"/>
      <c r="L153" s="70"/>
      <c r="M153" s="233"/>
      <c r="N153" s="45"/>
      <c r="O153" s="45"/>
      <c r="P153" s="45"/>
      <c r="Q153" s="45"/>
      <c r="R153" s="45"/>
      <c r="S153" s="45"/>
      <c r="T153" s="93"/>
      <c r="AT153" s="22" t="s">
        <v>162</v>
      </c>
      <c r="AU153" s="22" t="s">
        <v>83</v>
      </c>
    </row>
    <row r="154" s="1" customFormat="1" ht="16.5" customHeight="1">
      <c r="B154" s="44"/>
      <c r="C154" s="256" t="s">
        <v>273</v>
      </c>
      <c r="D154" s="256" t="s">
        <v>230</v>
      </c>
      <c r="E154" s="257" t="s">
        <v>475</v>
      </c>
      <c r="F154" s="258" t="s">
        <v>476</v>
      </c>
      <c r="G154" s="259" t="s">
        <v>170</v>
      </c>
      <c r="H154" s="260">
        <v>62.350000000000001</v>
      </c>
      <c r="I154" s="261"/>
      <c r="J154" s="262">
        <f>ROUND(I154*H154,2)</f>
        <v>0</v>
      </c>
      <c r="K154" s="258" t="s">
        <v>159</v>
      </c>
      <c r="L154" s="263"/>
      <c r="M154" s="264" t="s">
        <v>21</v>
      </c>
      <c r="N154" s="265" t="s">
        <v>44</v>
      </c>
      <c r="O154" s="45"/>
      <c r="P154" s="228">
        <f>O154*H154</f>
        <v>0</v>
      </c>
      <c r="Q154" s="228">
        <v>0.48999999999999999</v>
      </c>
      <c r="R154" s="228">
        <f>Q154*H154</f>
        <v>30.551500000000001</v>
      </c>
      <c r="S154" s="228">
        <v>0</v>
      </c>
      <c r="T154" s="229">
        <f>S154*H154</f>
        <v>0</v>
      </c>
      <c r="AR154" s="22" t="s">
        <v>196</v>
      </c>
      <c r="AT154" s="22" t="s">
        <v>230</v>
      </c>
      <c r="AU154" s="22" t="s">
        <v>83</v>
      </c>
      <c r="AY154" s="22" t="s">
        <v>153</v>
      </c>
      <c r="BE154" s="230">
        <f>IF(N154="základní",J154,0)</f>
        <v>0</v>
      </c>
      <c r="BF154" s="230">
        <f>IF(N154="snížená",J154,0)</f>
        <v>0</v>
      </c>
      <c r="BG154" s="230">
        <f>IF(N154="zákl. přenesená",J154,0)</f>
        <v>0</v>
      </c>
      <c r="BH154" s="230">
        <f>IF(N154="sníž. přenesená",J154,0)</f>
        <v>0</v>
      </c>
      <c r="BI154" s="230">
        <f>IF(N154="nulová",J154,0)</f>
        <v>0</v>
      </c>
      <c r="BJ154" s="22" t="s">
        <v>81</v>
      </c>
      <c r="BK154" s="230">
        <f>ROUND(I154*H154,2)</f>
        <v>0</v>
      </c>
      <c r="BL154" s="22" t="s">
        <v>160</v>
      </c>
      <c r="BM154" s="22" t="s">
        <v>1064</v>
      </c>
    </row>
    <row r="155" s="1" customFormat="1">
      <c r="B155" s="44"/>
      <c r="C155" s="72"/>
      <c r="D155" s="231" t="s">
        <v>162</v>
      </c>
      <c r="E155" s="72"/>
      <c r="F155" s="232" t="s">
        <v>478</v>
      </c>
      <c r="G155" s="72"/>
      <c r="H155" s="72"/>
      <c r="I155" s="189"/>
      <c r="J155" s="72"/>
      <c r="K155" s="72"/>
      <c r="L155" s="70"/>
      <c r="M155" s="233"/>
      <c r="N155" s="45"/>
      <c r="O155" s="45"/>
      <c r="P155" s="45"/>
      <c r="Q155" s="45"/>
      <c r="R155" s="45"/>
      <c r="S155" s="45"/>
      <c r="T155" s="93"/>
      <c r="AT155" s="22" t="s">
        <v>162</v>
      </c>
      <c r="AU155" s="22" t="s">
        <v>83</v>
      </c>
    </row>
    <row r="156" s="1" customFormat="1" ht="38.25" customHeight="1">
      <c r="B156" s="44"/>
      <c r="C156" s="219" t="s">
        <v>278</v>
      </c>
      <c r="D156" s="219" t="s">
        <v>155</v>
      </c>
      <c r="E156" s="220" t="s">
        <v>1065</v>
      </c>
      <c r="F156" s="221" t="s">
        <v>1066</v>
      </c>
      <c r="G156" s="222" t="s">
        <v>256</v>
      </c>
      <c r="H156" s="223">
        <v>30.039999999999999</v>
      </c>
      <c r="I156" s="224"/>
      <c r="J156" s="225">
        <f>ROUND(I156*H156,2)</f>
        <v>0</v>
      </c>
      <c r="K156" s="221" t="s">
        <v>159</v>
      </c>
      <c r="L156" s="70"/>
      <c r="M156" s="226" t="s">
        <v>21</v>
      </c>
      <c r="N156" s="227" t="s">
        <v>44</v>
      </c>
      <c r="O156" s="45"/>
      <c r="P156" s="228">
        <f>O156*H156</f>
        <v>0</v>
      </c>
      <c r="Q156" s="228">
        <v>0.16370999999999999</v>
      </c>
      <c r="R156" s="228">
        <f>Q156*H156</f>
        <v>4.9178483999999996</v>
      </c>
      <c r="S156" s="228">
        <v>0</v>
      </c>
      <c r="T156" s="229">
        <f>S156*H156</f>
        <v>0</v>
      </c>
      <c r="AR156" s="22" t="s">
        <v>160</v>
      </c>
      <c r="AT156" s="22" t="s">
        <v>155</v>
      </c>
      <c r="AU156" s="22" t="s">
        <v>83</v>
      </c>
      <c r="AY156" s="22" t="s">
        <v>153</v>
      </c>
      <c r="BE156" s="230">
        <f>IF(N156="základní",J156,0)</f>
        <v>0</v>
      </c>
      <c r="BF156" s="230">
        <f>IF(N156="snížená",J156,0)</f>
        <v>0</v>
      </c>
      <c r="BG156" s="230">
        <f>IF(N156="zákl. přenesená",J156,0)</f>
        <v>0</v>
      </c>
      <c r="BH156" s="230">
        <f>IF(N156="sníž. přenesená",J156,0)</f>
        <v>0</v>
      </c>
      <c r="BI156" s="230">
        <f>IF(N156="nulová",J156,0)</f>
        <v>0</v>
      </c>
      <c r="BJ156" s="22" t="s">
        <v>81</v>
      </c>
      <c r="BK156" s="230">
        <f>ROUND(I156*H156,2)</f>
        <v>0</v>
      </c>
      <c r="BL156" s="22" t="s">
        <v>160</v>
      </c>
      <c r="BM156" s="22" t="s">
        <v>1067</v>
      </c>
    </row>
    <row r="157" s="1" customFormat="1">
      <c r="B157" s="44"/>
      <c r="C157" s="72"/>
      <c r="D157" s="231" t="s">
        <v>162</v>
      </c>
      <c r="E157" s="72"/>
      <c r="F157" s="232" t="s">
        <v>1052</v>
      </c>
      <c r="G157" s="72"/>
      <c r="H157" s="72"/>
      <c r="I157" s="189"/>
      <c r="J157" s="72"/>
      <c r="K157" s="72"/>
      <c r="L157" s="70"/>
      <c r="M157" s="233"/>
      <c r="N157" s="45"/>
      <c r="O157" s="45"/>
      <c r="P157" s="45"/>
      <c r="Q157" s="45"/>
      <c r="R157" s="45"/>
      <c r="S157" s="45"/>
      <c r="T157" s="93"/>
      <c r="AT157" s="22" t="s">
        <v>162</v>
      </c>
      <c r="AU157" s="22" t="s">
        <v>83</v>
      </c>
    </row>
    <row r="158" s="1" customFormat="1" ht="16.5" customHeight="1">
      <c r="B158" s="44"/>
      <c r="C158" s="256" t="s">
        <v>283</v>
      </c>
      <c r="D158" s="256" t="s">
        <v>230</v>
      </c>
      <c r="E158" s="257" t="s">
        <v>1068</v>
      </c>
      <c r="F158" s="258" t="s">
        <v>1069</v>
      </c>
      <c r="G158" s="259" t="s">
        <v>170</v>
      </c>
      <c r="H158" s="260">
        <v>100.133</v>
      </c>
      <c r="I158" s="261"/>
      <c r="J158" s="262">
        <f>ROUND(I158*H158,2)</f>
        <v>0</v>
      </c>
      <c r="K158" s="258" t="s">
        <v>159</v>
      </c>
      <c r="L158" s="263"/>
      <c r="M158" s="264" t="s">
        <v>21</v>
      </c>
      <c r="N158" s="265" t="s">
        <v>44</v>
      </c>
      <c r="O158" s="45"/>
      <c r="P158" s="228">
        <f>O158*H158</f>
        <v>0</v>
      </c>
      <c r="Q158" s="228">
        <v>0.045999999999999999</v>
      </c>
      <c r="R158" s="228">
        <f>Q158*H158</f>
        <v>4.6061179999999995</v>
      </c>
      <c r="S158" s="228">
        <v>0</v>
      </c>
      <c r="T158" s="229">
        <f>S158*H158</f>
        <v>0</v>
      </c>
      <c r="AR158" s="22" t="s">
        <v>196</v>
      </c>
      <c r="AT158" s="22" t="s">
        <v>230</v>
      </c>
      <c r="AU158" s="22" t="s">
        <v>83</v>
      </c>
      <c r="AY158" s="22" t="s">
        <v>153</v>
      </c>
      <c r="BE158" s="230">
        <f>IF(N158="základní",J158,0)</f>
        <v>0</v>
      </c>
      <c r="BF158" s="230">
        <f>IF(N158="snížená",J158,0)</f>
        <v>0</v>
      </c>
      <c r="BG158" s="230">
        <f>IF(N158="zákl. přenesená",J158,0)</f>
        <v>0</v>
      </c>
      <c r="BH158" s="230">
        <f>IF(N158="sníž. přenesená",J158,0)</f>
        <v>0</v>
      </c>
      <c r="BI158" s="230">
        <f>IF(N158="nulová",J158,0)</f>
        <v>0</v>
      </c>
      <c r="BJ158" s="22" t="s">
        <v>81</v>
      </c>
      <c r="BK158" s="230">
        <f>ROUND(I158*H158,2)</f>
        <v>0</v>
      </c>
      <c r="BL158" s="22" t="s">
        <v>160</v>
      </c>
      <c r="BM158" s="22" t="s">
        <v>1070</v>
      </c>
    </row>
    <row r="159" s="11" customFormat="1">
      <c r="B159" s="234"/>
      <c r="C159" s="235"/>
      <c r="D159" s="231" t="s">
        <v>181</v>
      </c>
      <c r="E159" s="236" t="s">
        <v>21</v>
      </c>
      <c r="F159" s="237" t="s">
        <v>1071</v>
      </c>
      <c r="G159" s="235"/>
      <c r="H159" s="238">
        <v>100.133</v>
      </c>
      <c r="I159" s="239"/>
      <c r="J159" s="235"/>
      <c r="K159" s="235"/>
      <c r="L159" s="240"/>
      <c r="M159" s="241"/>
      <c r="N159" s="242"/>
      <c r="O159" s="242"/>
      <c r="P159" s="242"/>
      <c r="Q159" s="242"/>
      <c r="R159" s="242"/>
      <c r="S159" s="242"/>
      <c r="T159" s="243"/>
      <c r="AT159" s="244" t="s">
        <v>181</v>
      </c>
      <c r="AU159" s="244" t="s">
        <v>83</v>
      </c>
      <c r="AV159" s="11" t="s">
        <v>83</v>
      </c>
      <c r="AW159" s="11" t="s">
        <v>37</v>
      </c>
      <c r="AX159" s="11" t="s">
        <v>81</v>
      </c>
      <c r="AY159" s="244" t="s">
        <v>153</v>
      </c>
    </row>
    <row r="160" s="1" customFormat="1" ht="63.75" customHeight="1">
      <c r="B160" s="44"/>
      <c r="C160" s="219" t="s">
        <v>289</v>
      </c>
      <c r="D160" s="219" t="s">
        <v>155</v>
      </c>
      <c r="E160" s="220" t="s">
        <v>776</v>
      </c>
      <c r="F160" s="221" t="s">
        <v>777</v>
      </c>
      <c r="G160" s="222" t="s">
        <v>256</v>
      </c>
      <c r="H160" s="223">
        <v>2140</v>
      </c>
      <c r="I160" s="224"/>
      <c r="J160" s="225">
        <f>ROUND(I160*H160,2)</f>
        <v>0</v>
      </c>
      <c r="K160" s="221" t="s">
        <v>159</v>
      </c>
      <c r="L160" s="70"/>
      <c r="M160" s="226" t="s">
        <v>21</v>
      </c>
      <c r="N160" s="227" t="s">
        <v>44</v>
      </c>
      <c r="O160" s="45"/>
      <c r="P160" s="228">
        <f>O160*H160</f>
        <v>0</v>
      </c>
      <c r="Q160" s="228">
        <v>0</v>
      </c>
      <c r="R160" s="228">
        <f>Q160*H160</f>
        <v>0</v>
      </c>
      <c r="S160" s="228">
        <v>0.097000000000000003</v>
      </c>
      <c r="T160" s="229">
        <f>S160*H160</f>
        <v>207.58000000000001</v>
      </c>
      <c r="AR160" s="22" t="s">
        <v>160</v>
      </c>
      <c r="AT160" s="22" t="s">
        <v>155</v>
      </c>
      <c r="AU160" s="22" t="s">
        <v>83</v>
      </c>
      <c r="AY160" s="22" t="s">
        <v>153</v>
      </c>
      <c r="BE160" s="230">
        <f>IF(N160="základní",J160,0)</f>
        <v>0</v>
      </c>
      <c r="BF160" s="230">
        <f>IF(N160="snížená",J160,0)</f>
        <v>0</v>
      </c>
      <c r="BG160" s="230">
        <f>IF(N160="zákl. přenesená",J160,0)</f>
        <v>0</v>
      </c>
      <c r="BH160" s="230">
        <f>IF(N160="sníž. přenesená",J160,0)</f>
        <v>0</v>
      </c>
      <c r="BI160" s="230">
        <f>IF(N160="nulová",J160,0)</f>
        <v>0</v>
      </c>
      <c r="BJ160" s="22" t="s">
        <v>81</v>
      </c>
      <c r="BK160" s="230">
        <f>ROUND(I160*H160,2)</f>
        <v>0</v>
      </c>
      <c r="BL160" s="22" t="s">
        <v>160</v>
      </c>
      <c r="BM160" s="22" t="s">
        <v>1072</v>
      </c>
    </row>
    <row r="161" s="1" customFormat="1">
      <c r="B161" s="44"/>
      <c r="C161" s="72"/>
      <c r="D161" s="231" t="s">
        <v>162</v>
      </c>
      <c r="E161" s="72"/>
      <c r="F161" s="232" t="s">
        <v>1073</v>
      </c>
      <c r="G161" s="72"/>
      <c r="H161" s="72"/>
      <c r="I161" s="189"/>
      <c r="J161" s="72"/>
      <c r="K161" s="72"/>
      <c r="L161" s="70"/>
      <c r="M161" s="233"/>
      <c r="N161" s="45"/>
      <c r="O161" s="45"/>
      <c r="P161" s="45"/>
      <c r="Q161" s="45"/>
      <c r="R161" s="45"/>
      <c r="S161" s="45"/>
      <c r="T161" s="93"/>
      <c r="AT161" s="22" t="s">
        <v>162</v>
      </c>
      <c r="AU161" s="22" t="s">
        <v>83</v>
      </c>
    </row>
    <row r="162" s="11" customFormat="1">
      <c r="B162" s="234"/>
      <c r="C162" s="235"/>
      <c r="D162" s="231" t="s">
        <v>181</v>
      </c>
      <c r="E162" s="236" t="s">
        <v>21</v>
      </c>
      <c r="F162" s="237" t="s">
        <v>1074</v>
      </c>
      <c r="G162" s="235"/>
      <c r="H162" s="238">
        <v>2140</v>
      </c>
      <c r="I162" s="239"/>
      <c r="J162" s="235"/>
      <c r="K162" s="235"/>
      <c r="L162" s="240"/>
      <c r="M162" s="241"/>
      <c r="N162" s="242"/>
      <c r="O162" s="242"/>
      <c r="P162" s="242"/>
      <c r="Q162" s="242"/>
      <c r="R162" s="242"/>
      <c r="S162" s="242"/>
      <c r="T162" s="243"/>
      <c r="AT162" s="244" t="s">
        <v>181</v>
      </c>
      <c r="AU162" s="244" t="s">
        <v>83</v>
      </c>
      <c r="AV162" s="11" t="s">
        <v>83</v>
      </c>
      <c r="AW162" s="11" t="s">
        <v>37</v>
      </c>
      <c r="AX162" s="11" t="s">
        <v>73</v>
      </c>
      <c r="AY162" s="244" t="s">
        <v>153</v>
      </c>
    </row>
    <row r="163" s="12" customFormat="1">
      <c r="B163" s="245"/>
      <c r="C163" s="246"/>
      <c r="D163" s="231" t="s">
        <v>181</v>
      </c>
      <c r="E163" s="247" t="s">
        <v>21</v>
      </c>
      <c r="F163" s="248" t="s">
        <v>183</v>
      </c>
      <c r="G163" s="246"/>
      <c r="H163" s="249">
        <v>2140</v>
      </c>
      <c r="I163" s="250"/>
      <c r="J163" s="246"/>
      <c r="K163" s="246"/>
      <c r="L163" s="251"/>
      <c r="M163" s="252"/>
      <c r="N163" s="253"/>
      <c r="O163" s="253"/>
      <c r="P163" s="253"/>
      <c r="Q163" s="253"/>
      <c r="R163" s="253"/>
      <c r="S163" s="253"/>
      <c r="T163" s="254"/>
      <c r="AT163" s="255" t="s">
        <v>181</v>
      </c>
      <c r="AU163" s="255" t="s">
        <v>83</v>
      </c>
      <c r="AV163" s="12" t="s">
        <v>160</v>
      </c>
      <c r="AW163" s="12" t="s">
        <v>37</v>
      </c>
      <c r="AX163" s="12" t="s">
        <v>81</v>
      </c>
      <c r="AY163" s="255" t="s">
        <v>153</v>
      </c>
    </row>
    <row r="164" s="1" customFormat="1" ht="38.25" customHeight="1">
      <c r="B164" s="44"/>
      <c r="C164" s="219" t="s">
        <v>294</v>
      </c>
      <c r="D164" s="219" t="s">
        <v>155</v>
      </c>
      <c r="E164" s="220" t="s">
        <v>503</v>
      </c>
      <c r="F164" s="221" t="s">
        <v>504</v>
      </c>
      <c r="G164" s="222" t="s">
        <v>256</v>
      </c>
      <c r="H164" s="223">
        <v>27.489999999999998</v>
      </c>
      <c r="I164" s="224"/>
      <c r="J164" s="225">
        <f>ROUND(I164*H164,2)</f>
        <v>0</v>
      </c>
      <c r="K164" s="221" t="s">
        <v>159</v>
      </c>
      <c r="L164" s="70"/>
      <c r="M164" s="226" t="s">
        <v>21</v>
      </c>
      <c r="N164" s="227" t="s">
        <v>44</v>
      </c>
      <c r="O164" s="45"/>
      <c r="P164" s="228">
        <f>O164*H164</f>
        <v>0</v>
      </c>
      <c r="Q164" s="228">
        <v>0</v>
      </c>
      <c r="R164" s="228">
        <f>Q164*H164</f>
        <v>0</v>
      </c>
      <c r="S164" s="228">
        <v>2.0550000000000002</v>
      </c>
      <c r="T164" s="229">
        <f>S164*H164</f>
        <v>56.491950000000003</v>
      </c>
      <c r="AR164" s="22" t="s">
        <v>160</v>
      </c>
      <c r="AT164" s="22" t="s">
        <v>155</v>
      </c>
      <c r="AU164" s="22" t="s">
        <v>83</v>
      </c>
      <c r="AY164" s="22" t="s">
        <v>153</v>
      </c>
      <c r="BE164" s="230">
        <f>IF(N164="základní",J164,0)</f>
        <v>0</v>
      </c>
      <c r="BF164" s="230">
        <f>IF(N164="snížená",J164,0)</f>
        <v>0</v>
      </c>
      <c r="BG164" s="230">
        <f>IF(N164="zákl. přenesená",J164,0)</f>
        <v>0</v>
      </c>
      <c r="BH164" s="230">
        <f>IF(N164="sníž. přenesená",J164,0)</f>
        <v>0</v>
      </c>
      <c r="BI164" s="230">
        <f>IF(N164="nulová",J164,0)</f>
        <v>0</v>
      </c>
      <c r="BJ164" s="22" t="s">
        <v>81</v>
      </c>
      <c r="BK164" s="230">
        <f>ROUND(I164*H164,2)</f>
        <v>0</v>
      </c>
      <c r="BL164" s="22" t="s">
        <v>160</v>
      </c>
      <c r="BM164" s="22" t="s">
        <v>1075</v>
      </c>
    </row>
    <row r="165" s="1" customFormat="1">
      <c r="B165" s="44"/>
      <c r="C165" s="72"/>
      <c r="D165" s="231" t="s">
        <v>162</v>
      </c>
      <c r="E165" s="72"/>
      <c r="F165" s="232" t="s">
        <v>1076</v>
      </c>
      <c r="G165" s="72"/>
      <c r="H165" s="72"/>
      <c r="I165" s="189"/>
      <c r="J165" s="72"/>
      <c r="K165" s="72"/>
      <c r="L165" s="70"/>
      <c r="M165" s="233"/>
      <c r="N165" s="45"/>
      <c r="O165" s="45"/>
      <c r="P165" s="45"/>
      <c r="Q165" s="45"/>
      <c r="R165" s="45"/>
      <c r="S165" s="45"/>
      <c r="T165" s="93"/>
      <c r="AT165" s="22" t="s">
        <v>162</v>
      </c>
      <c r="AU165" s="22" t="s">
        <v>83</v>
      </c>
    </row>
    <row r="166" s="1" customFormat="1" ht="38.25" customHeight="1">
      <c r="B166" s="44"/>
      <c r="C166" s="219" t="s">
        <v>299</v>
      </c>
      <c r="D166" s="219" t="s">
        <v>155</v>
      </c>
      <c r="E166" s="220" t="s">
        <v>508</v>
      </c>
      <c r="F166" s="221" t="s">
        <v>509</v>
      </c>
      <c r="G166" s="222" t="s">
        <v>170</v>
      </c>
      <c r="H166" s="223">
        <v>6</v>
      </c>
      <c r="I166" s="224"/>
      <c r="J166" s="225">
        <f>ROUND(I166*H166,2)</f>
        <v>0</v>
      </c>
      <c r="K166" s="221" t="s">
        <v>159</v>
      </c>
      <c r="L166" s="70"/>
      <c r="M166" s="226" t="s">
        <v>21</v>
      </c>
      <c r="N166" s="227" t="s">
        <v>44</v>
      </c>
      <c r="O166" s="45"/>
      <c r="P166" s="228">
        <f>O166*H166</f>
        <v>0</v>
      </c>
      <c r="Q166" s="228">
        <v>0</v>
      </c>
      <c r="R166" s="228">
        <f>Q166*H166</f>
        <v>0</v>
      </c>
      <c r="S166" s="228">
        <v>0.085000000000000006</v>
      </c>
      <c r="T166" s="229">
        <f>S166*H166</f>
        <v>0.51000000000000001</v>
      </c>
      <c r="AR166" s="22" t="s">
        <v>160</v>
      </c>
      <c r="AT166" s="22" t="s">
        <v>155</v>
      </c>
      <c r="AU166" s="22" t="s">
        <v>83</v>
      </c>
      <c r="AY166" s="22" t="s">
        <v>153</v>
      </c>
      <c r="BE166" s="230">
        <f>IF(N166="základní",J166,0)</f>
        <v>0</v>
      </c>
      <c r="BF166" s="230">
        <f>IF(N166="snížená",J166,0)</f>
        <v>0</v>
      </c>
      <c r="BG166" s="230">
        <f>IF(N166="zákl. přenesená",J166,0)</f>
        <v>0</v>
      </c>
      <c r="BH166" s="230">
        <f>IF(N166="sníž. přenesená",J166,0)</f>
        <v>0</v>
      </c>
      <c r="BI166" s="230">
        <f>IF(N166="nulová",J166,0)</f>
        <v>0</v>
      </c>
      <c r="BJ166" s="22" t="s">
        <v>81</v>
      </c>
      <c r="BK166" s="230">
        <f>ROUND(I166*H166,2)</f>
        <v>0</v>
      </c>
      <c r="BL166" s="22" t="s">
        <v>160</v>
      </c>
      <c r="BM166" s="22" t="s">
        <v>1077</v>
      </c>
    </row>
    <row r="167" s="1" customFormat="1">
      <c r="B167" s="44"/>
      <c r="C167" s="72"/>
      <c r="D167" s="231" t="s">
        <v>162</v>
      </c>
      <c r="E167" s="72"/>
      <c r="F167" s="232" t="s">
        <v>511</v>
      </c>
      <c r="G167" s="72"/>
      <c r="H167" s="72"/>
      <c r="I167" s="189"/>
      <c r="J167" s="72"/>
      <c r="K167" s="72"/>
      <c r="L167" s="70"/>
      <c r="M167" s="233"/>
      <c r="N167" s="45"/>
      <c r="O167" s="45"/>
      <c r="P167" s="45"/>
      <c r="Q167" s="45"/>
      <c r="R167" s="45"/>
      <c r="S167" s="45"/>
      <c r="T167" s="93"/>
      <c r="AT167" s="22" t="s">
        <v>162</v>
      </c>
      <c r="AU167" s="22" t="s">
        <v>83</v>
      </c>
    </row>
    <row r="168" s="10" customFormat="1" ht="29.88" customHeight="1">
      <c r="B168" s="203"/>
      <c r="C168" s="204"/>
      <c r="D168" s="205" t="s">
        <v>72</v>
      </c>
      <c r="E168" s="217" t="s">
        <v>512</v>
      </c>
      <c r="F168" s="217" t="s">
        <v>513</v>
      </c>
      <c r="G168" s="204"/>
      <c r="H168" s="204"/>
      <c r="I168" s="207"/>
      <c r="J168" s="218">
        <f>BK168</f>
        <v>0</v>
      </c>
      <c r="K168" s="204"/>
      <c r="L168" s="209"/>
      <c r="M168" s="210"/>
      <c r="N168" s="211"/>
      <c r="O168" s="211"/>
      <c r="P168" s="212">
        <f>SUM(P169:P176)</f>
        <v>0</v>
      </c>
      <c r="Q168" s="211"/>
      <c r="R168" s="212">
        <f>SUM(R169:R176)</f>
        <v>0</v>
      </c>
      <c r="S168" s="211"/>
      <c r="T168" s="213">
        <f>SUM(T169:T176)</f>
        <v>0</v>
      </c>
      <c r="AR168" s="214" t="s">
        <v>81</v>
      </c>
      <c r="AT168" s="215" t="s">
        <v>72</v>
      </c>
      <c r="AU168" s="215" t="s">
        <v>81</v>
      </c>
      <c r="AY168" s="214" t="s">
        <v>153</v>
      </c>
      <c r="BK168" s="216">
        <f>SUM(BK169:BK176)</f>
        <v>0</v>
      </c>
    </row>
    <row r="169" s="1" customFormat="1" ht="25.5" customHeight="1">
      <c r="B169" s="44"/>
      <c r="C169" s="219" t="s">
        <v>305</v>
      </c>
      <c r="D169" s="219" t="s">
        <v>155</v>
      </c>
      <c r="E169" s="220" t="s">
        <v>515</v>
      </c>
      <c r="F169" s="221" t="s">
        <v>516</v>
      </c>
      <c r="G169" s="222" t="s">
        <v>233</v>
      </c>
      <c r="H169" s="223">
        <v>264.58199999999999</v>
      </c>
      <c r="I169" s="224"/>
      <c r="J169" s="225">
        <f>ROUND(I169*H169,2)</f>
        <v>0</v>
      </c>
      <c r="K169" s="221" t="s">
        <v>159</v>
      </c>
      <c r="L169" s="70"/>
      <c r="M169" s="226" t="s">
        <v>21</v>
      </c>
      <c r="N169" s="227" t="s">
        <v>44</v>
      </c>
      <c r="O169" s="45"/>
      <c r="P169" s="228">
        <f>O169*H169</f>
        <v>0</v>
      </c>
      <c r="Q169" s="228">
        <v>0</v>
      </c>
      <c r="R169" s="228">
        <f>Q169*H169</f>
        <v>0</v>
      </c>
      <c r="S169" s="228">
        <v>0</v>
      </c>
      <c r="T169" s="229">
        <f>S169*H169</f>
        <v>0</v>
      </c>
      <c r="AR169" s="22" t="s">
        <v>160</v>
      </c>
      <c r="AT169" s="22" t="s">
        <v>155</v>
      </c>
      <c r="AU169" s="22" t="s">
        <v>83</v>
      </c>
      <c r="AY169" s="22" t="s">
        <v>153</v>
      </c>
      <c r="BE169" s="230">
        <f>IF(N169="základní",J169,0)</f>
        <v>0</v>
      </c>
      <c r="BF169" s="230">
        <f>IF(N169="snížená",J169,0)</f>
        <v>0</v>
      </c>
      <c r="BG169" s="230">
        <f>IF(N169="zákl. přenesená",J169,0)</f>
        <v>0</v>
      </c>
      <c r="BH169" s="230">
        <f>IF(N169="sníž. přenesená",J169,0)</f>
        <v>0</v>
      </c>
      <c r="BI169" s="230">
        <f>IF(N169="nulová",J169,0)</f>
        <v>0</v>
      </c>
      <c r="BJ169" s="22" t="s">
        <v>81</v>
      </c>
      <c r="BK169" s="230">
        <f>ROUND(I169*H169,2)</f>
        <v>0</v>
      </c>
      <c r="BL169" s="22" t="s">
        <v>160</v>
      </c>
      <c r="BM169" s="22" t="s">
        <v>1078</v>
      </c>
    </row>
    <row r="170" s="1" customFormat="1" ht="25.5" customHeight="1">
      <c r="B170" s="44"/>
      <c r="C170" s="219" t="s">
        <v>312</v>
      </c>
      <c r="D170" s="219" t="s">
        <v>155</v>
      </c>
      <c r="E170" s="220" t="s">
        <v>519</v>
      </c>
      <c r="F170" s="221" t="s">
        <v>520</v>
      </c>
      <c r="G170" s="222" t="s">
        <v>233</v>
      </c>
      <c r="H170" s="223">
        <v>5027.058</v>
      </c>
      <c r="I170" s="224"/>
      <c r="J170" s="225">
        <f>ROUND(I170*H170,2)</f>
        <v>0</v>
      </c>
      <c r="K170" s="221" t="s">
        <v>159</v>
      </c>
      <c r="L170" s="70"/>
      <c r="M170" s="226" t="s">
        <v>21</v>
      </c>
      <c r="N170" s="227" t="s">
        <v>44</v>
      </c>
      <c r="O170" s="45"/>
      <c r="P170" s="228">
        <f>O170*H170</f>
        <v>0</v>
      </c>
      <c r="Q170" s="228">
        <v>0</v>
      </c>
      <c r="R170" s="228">
        <f>Q170*H170</f>
        <v>0</v>
      </c>
      <c r="S170" s="228">
        <v>0</v>
      </c>
      <c r="T170" s="229">
        <f>S170*H170</f>
        <v>0</v>
      </c>
      <c r="AR170" s="22" t="s">
        <v>160</v>
      </c>
      <c r="AT170" s="22" t="s">
        <v>155</v>
      </c>
      <c r="AU170" s="22" t="s">
        <v>83</v>
      </c>
      <c r="AY170" s="22" t="s">
        <v>153</v>
      </c>
      <c r="BE170" s="230">
        <f>IF(N170="základní",J170,0)</f>
        <v>0</v>
      </c>
      <c r="BF170" s="230">
        <f>IF(N170="snížená",J170,0)</f>
        <v>0</v>
      </c>
      <c r="BG170" s="230">
        <f>IF(N170="zákl. přenesená",J170,0)</f>
        <v>0</v>
      </c>
      <c r="BH170" s="230">
        <f>IF(N170="sníž. přenesená",J170,0)</f>
        <v>0</v>
      </c>
      <c r="BI170" s="230">
        <f>IF(N170="nulová",J170,0)</f>
        <v>0</v>
      </c>
      <c r="BJ170" s="22" t="s">
        <v>81</v>
      </c>
      <c r="BK170" s="230">
        <f>ROUND(I170*H170,2)</f>
        <v>0</v>
      </c>
      <c r="BL170" s="22" t="s">
        <v>160</v>
      </c>
      <c r="BM170" s="22" t="s">
        <v>1079</v>
      </c>
    </row>
    <row r="171" s="11" customFormat="1">
      <c r="B171" s="234"/>
      <c r="C171" s="235"/>
      <c r="D171" s="231" t="s">
        <v>181</v>
      </c>
      <c r="E171" s="235"/>
      <c r="F171" s="237" t="s">
        <v>1080</v>
      </c>
      <c r="G171" s="235"/>
      <c r="H171" s="238">
        <v>5027.058</v>
      </c>
      <c r="I171" s="239"/>
      <c r="J171" s="235"/>
      <c r="K171" s="235"/>
      <c r="L171" s="240"/>
      <c r="M171" s="241"/>
      <c r="N171" s="242"/>
      <c r="O171" s="242"/>
      <c r="P171" s="242"/>
      <c r="Q171" s="242"/>
      <c r="R171" s="242"/>
      <c r="S171" s="242"/>
      <c r="T171" s="243"/>
      <c r="AT171" s="244" t="s">
        <v>181</v>
      </c>
      <c r="AU171" s="244" t="s">
        <v>83</v>
      </c>
      <c r="AV171" s="11" t="s">
        <v>83</v>
      </c>
      <c r="AW171" s="11" t="s">
        <v>6</v>
      </c>
      <c r="AX171" s="11" t="s">
        <v>81</v>
      </c>
      <c r="AY171" s="244" t="s">
        <v>153</v>
      </c>
    </row>
    <row r="172" s="1" customFormat="1" ht="16.5" customHeight="1">
      <c r="B172" s="44"/>
      <c r="C172" s="219" t="s">
        <v>318</v>
      </c>
      <c r="D172" s="219" t="s">
        <v>155</v>
      </c>
      <c r="E172" s="220" t="s">
        <v>534</v>
      </c>
      <c r="F172" s="221" t="s">
        <v>535</v>
      </c>
      <c r="G172" s="222" t="s">
        <v>233</v>
      </c>
      <c r="H172" s="223">
        <v>264.58199999999999</v>
      </c>
      <c r="I172" s="224"/>
      <c r="J172" s="225">
        <f>ROUND(I172*H172,2)</f>
        <v>0</v>
      </c>
      <c r="K172" s="221" t="s">
        <v>159</v>
      </c>
      <c r="L172" s="70"/>
      <c r="M172" s="226" t="s">
        <v>21</v>
      </c>
      <c r="N172" s="227" t="s">
        <v>44</v>
      </c>
      <c r="O172" s="45"/>
      <c r="P172" s="228">
        <f>O172*H172</f>
        <v>0</v>
      </c>
      <c r="Q172" s="228">
        <v>0</v>
      </c>
      <c r="R172" s="228">
        <f>Q172*H172</f>
        <v>0</v>
      </c>
      <c r="S172" s="228">
        <v>0</v>
      </c>
      <c r="T172" s="229">
        <f>S172*H172</f>
        <v>0</v>
      </c>
      <c r="AR172" s="22" t="s">
        <v>160</v>
      </c>
      <c r="AT172" s="22" t="s">
        <v>155</v>
      </c>
      <c r="AU172" s="22" t="s">
        <v>83</v>
      </c>
      <c r="AY172" s="22" t="s">
        <v>153</v>
      </c>
      <c r="BE172" s="230">
        <f>IF(N172="základní",J172,0)</f>
        <v>0</v>
      </c>
      <c r="BF172" s="230">
        <f>IF(N172="snížená",J172,0)</f>
        <v>0</v>
      </c>
      <c r="BG172" s="230">
        <f>IF(N172="zákl. přenesená",J172,0)</f>
        <v>0</v>
      </c>
      <c r="BH172" s="230">
        <f>IF(N172="sníž. přenesená",J172,0)</f>
        <v>0</v>
      </c>
      <c r="BI172" s="230">
        <f>IF(N172="nulová",J172,0)</f>
        <v>0</v>
      </c>
      <c r="BJ172" s="22" t="s">
        <v>81</v>
      </c>
      <c r="BK172" s="230">
        <f>ROUND(I172*H172,2)</f>
        <v>0</v>
      </c>
      <c r="BL172" s="22" t="s">
        <v>160</v>
      </c>
      <c r="BM172" s="22" t="s">
        <v>1081</v>
      </c>
    </row>
    <row r="173" s="1" customFormat="1" ht="16.5" customHeight="1">
      <c r="B173" s="44"/>
      <c r="C173" s="219" t="s">
        <v>323</v>
      </c>
      <c r="D173" s="219" t="s">
        <v>155</v>
      </c>
      <c r="E173" s="220" t="s">
        <v>538</v>
      </c>
      <c r="F173" s="221" t="s">
        <v>539</v>
      </c>
      <c r="G173" s="222" t="s">
        <v>233</v>
      </c>
      <c r="H173" s="223">
        <v>100.938</v>
      </c>
      <c r="I173" s="224"/>
      <c r="J173" s="225">
        <f>ROUND(I173*H173,2)</f>
        <v>0</v>
      </c>
      <c r="K173" s="221" t="s">
        <v>159</v>
      </c>
      <c r="L173" s="70"/>
      <c r="M173" s="226" t="s">
        <v>21</v>
      </c>
      <c r="N173" s="227" t="s">
        <v>44</v>
      </c>
      <c r="O173" s="45"/>
      <c r="P173" s="228">
        <f>O173*H173</f>
        <v>0</v>
      </c>
      <c r="Q173" s="228">
        <v>0</v>
      </c>
      <c r="R173" s="228">
        <f>Q173*H173</f>
        <v>0</v>
      </c>
      <c r="S173" s="228">
        <v>0</v>
      </c>
      <c r="T173" s="229">
        <f>S173*H173</f>
        <v>0</v>
      </c>
      <c r="AR173" s="22" t="s">
        <v>160</v>
      </c>
      <c r="AT173" s="22" t="s">
        <v>155</v>
      </c>
      <c r="AU173" s="22" t="s">
        <v>83</v>
      </c>
      <c r="AY173" s="22" t="s">
        <v>153</v>
      </c>
      <c r="BE173" s="230">
        <f>IF(N173="základní",J173,0)</f>
        <v>0</v>
      </c>
      <c r="BF173" s="230">
        <f>IF(N173="snížená",J173,0)</f>
        <v>0</v>
      </c>
      <c r="BG173" s="230">
        <f>IF(N173="zákl. přenesená",J173,0)</f>
        <v>0</v>
      </c>
      <c r="BH173" s="230">
        <f>IF(N173="sníž. přenesená",J173,0)</f>
        <v>0</v>
      </c>
      <c r="BI173" s="230">
        <f>IF(N173="nulová",J173,0)</f>
        <v>0</v>
      </c>
      <c r="BJ173" s="22" t="s">
        <v>81</v>
      </c>
      <c r="BK173" s="230">
        <f>ROUND(I173*H173,2)</f>
        <v>0</v>
      </c>
      <c r="BL173" s="22" t="s">
        <v>160</v>
      </c>
      <c r="BM173" s="22" t="s">
        <v>1082</v>
      </c>
    </row>
    <row r="174" s="1" customFormat="1" ht="25.5" customHeight="1">
      <c r="B174" s="44"/>
      <c r="C174" s="219" t="s">
        <v>327</v>
      </c>
      <c r="D174" s="219" t="s">
        <v>155</v>
      </c>
      <c r="E174" s="220" t="s">
        <v>551</v>
      </c>
      <c r="F174" s="221" t="s">
        <v>552</v>
      </c>
      <c r="G174" s="222" t="s">
        <v>233</v>
      </c>
      <c r="H174" s="223">
        <v>1039.3599999999999</v>
      </c>
      <c r="I174" s="224"/>
      <c r="J174" s="225">
        <f>ROUND(I174*H174,2)</f>
        <v>0</v>
      </c>
      <c r="K174" s="221" t="s">
        <v>159</v>
      </c>
      <c r="L174" s="70"/>
      <c r="M174" s="226" t="s">
        <v>21</v>
      </c>
      <c r="N174" s="227" t="s">
        <v>44</v>
      </c>
      <c r="O174" s="45"/>
      <c r="P174" s="228">
        <f>O174*H174</f>
        <v>0</v>
      </c>
      <c r="Q174" s="228">
        <v>0</v>
      </c>
      <c r="R174" s="228">
        <f>Q174*H174</f>
        <v>0</v>
      </c>
      <c r="S174" s="228">
        <v>0</v>
      </c>
      <c r="T174" s="229">
        <f>S174*H174</f>
        <v>0</v>
      </c>
      <c r="AR174" s="22" t="s">
        <v>160</v>
      </c>
      <c r="AT174" s="22" t="s">
        <v>155</v>
      </c>
      <c r="AU174" s="22" t="s">
        <v>83</v>
      </c>
      <c r="AY174" s="22" t="s">
        <v>153</v>
      </c>
      <c r="BE174" s="230">
        <f>IF(N174="základní",J174,0)</f>
        <v>0</v>
      </c>
      <c r="BF174" s="230">
        <f>IF(N174="snížená",J174,0)</f>
        <v>0</v>
      </c>
      <c r="BG174" s="230">
        <f>IF(N174="zákl. přenesená",J174,0)</f>
        <v>0</v>
      </c>
      <c r="BH174" s="230">
        <f>IF(N174="sníž. přenesená",J174,0)</f>
        <v>0</v>
      </c>
      <c r="BI174" s="230">
        <f>IF(N174="nulová",J174,0)</f>
        <v>0</v>
      </c>
      <c r="BJ174" s="22" t="s">
        <v>81</v>
      </c>
      <c r="BK174" s="230">
        <f>ROUND(I174*H174,2)</f>
        <v>0</v>
      </c>
      <c r="BL174" s="22" t="s">
        <v>160</v>
      </c>
      <c r="BM174" s="22" t="s">
        <v>1083</v>
      </c>
    </row>
    <row r="175" s="11" customFormat="1">
      <c r="B175" s="234"/>
      <c r="C175" s="235"/>
      <c r="D175" s="231" t="s">
        <v>181</v>
      </c>
      <c r="E175" s="236" t="s">
        <v>21</v>
      </c>
      <c r="F175" s="237" t="s">
        <v>1084</v>
      </c>
      <c r="G175" s="235"/>
      <c r="H175" s="238">
        <v>1039.3599999999999</v>
      </c>
      <c r="I175" s="239"/>
      <c r="J175" s="235"/>
      <c r="K175" s="235"/>
      <c r="L175" s="240"/>
      <c r="M175" s="241"/>
      <c r="N175" s="242"/>
      <c r="O175" s="242"/>
      <c r="P175" s="242"/>
      <c r="Q175" s="242"/>
      <c r="R175" s="242"/>
      <c r="S175" s="242"/>
      <c r="T175" s="243"/>
      <c r="AT175" s="244" t="s">
        <v>181</v>
      </c>
      <c r="AU175" s="244" t="s">
        <v>83</v>
      </c>
      <c r="AV175" s="11" t="s">
        <v>83</v>
      </c>
      <c r="AW175" s="11" t="s">
        <v>37</v>
      </c>
      <c r="AX175" s="11" t="s">
        <v>73</v>
      </c>
      <c r="AY175" s="244" t="s">
        <v>153</v>
      </c>
    </row>
    <row r="176" s="12" customFormat="1">
      <c r="B176" s="245"/>
      <c r="C176" s="246"/>
      <c r="D176" s="231" t="s">
        <v>181</v>
      </c>
      <c r="E176" s="247" t="s">
        <v>21</v>
      </c>
      <c r="F176" s="248" t="s">
        <v>183</v>
      </c>
      <c r="G176" s="246"/>
      <c r="H176" s="249">
        <v>1039.3599999999999</v>
      </c>
      <c r="I176" s="250"/>
      <c r="J176" s="246"/>
      <c r="K176" s="246"/>
      <c r="L176" s="251"/>
      <c r="M176" s="252"/>
      <c r="N176" s="253"/>
      <c r="O176" s="253"/>
      <c r="P176" s="253"/>
      <c r="Q176" s="253"/>
      <c r="R176" s="253"/>
      <c r="S176" s="253"/>
      <c r="T176" s="254"/>
      <c r="AT176" s="255" t="s">
        <v>181</v>
      </c>
      <c r="AU176" s="255" t="s">
        <v>83</v>
      </c>
      <c r="AV176" s="12" t="s">
        <v>160</v>
      </c>
      <c r="AW176" s="12" t="s">
        <v>37</v>
      </c>
      <c r="AX176" s="12" t="s">
        <v>81</v>
      </c>
      <c r="AY176" s="255" t="s">
        <v>153</v>
      </c>
    </row>
    <row r="177" s="10" customFormat="1" ht="29.88" customHeight="1">
      <c r="B177" s="203"/>
      <c r="C177" s="204"/>
      <c r="D177" s="205" t="s">
        <v>72</v>
      </c>
      <c r="E177" s="217" t="s">
        <v>556</v>
      </c>
      <c r="F177" s="217" t="s">
        <v>557</v>
      </c>
      <c r="G177" s="204"/>
      <c r="H177" s="204"/>
      <c r="I177" s="207"/>
      <c r="J177" s="218">
        <f>BK177</f>
        <v>0</v>
      </c>
      <c r="K177" s="204"/>
      <c r="L177" s="209"/>
      <c r="M177" s="210"/>
      <c r="N177" s="211"/>
      <c r="O177" s="211"/>
      <c r="P177" s="212">
        <f>SUM(P178:P180)</f>
        <v>0</v>
      </c>
      <c r="Q177" s="211"/>
      <c r="R177" s="212">
        <f>SUM(R178:R180)</f>
        <v>0</v>
      </c>
      <c r="S177" s="211"/>
      <c r="T177" s="213">
        <f>SUM(T178:T180)</f>
        <v>0</v>
      </c>
      <c r="AR177" s="214" t="s">
        <v>81</v>
      </c>
      <c r="AT177" s="215" t="s">
        <v>72</v>
      </c>
      <c r="AU177" s="215" t="s">
        <v>81</v>
      </c>
      <c r="AY177" s="214" t="s">
        <v>153</v>
      </c>
      <c r="BK177" s="216">
        <f>SUM(BK178:BK180)</f>
        <v>0</v>
      </c>
    </row>
    <row r="178" s="1" customFormat="1" ht="25.5" customHeight="1">
      <c r="B178" s="44"/>
      <c r="C178" s="219" t="s">
        <v>333</v>
      </c>
      <c r="D178" s="219" t="s">
        <v>155</v>
      </c>
      <c r="E178" s="220" t="s">
        <v>559</v>
      </c>
      <c r="F178" s="221" t="s">
        <v>560</v>
      </c>
      <c r="G178" s="222" t="s">
        <v>233</v>
      </c>
      <c r="H178" s="223">
        <v>116.069</v>
      </c>
      <c r="I178" s="224"/>
      <c r="J178" s="225">
        <f>ROUND(I178*H178,2)</f>
        <v>0</v>
      </c>
      <c r="K178" s="221" t="s">
        <v>159</v>
      </c>
      <c r="L178" s="70"/>
      <c r="M178" s="226" t="s">
        <v>21</v>
      </c>
      <c r="N178" s="227" t="s">
        <v>44</v>
      </c>
      <c r="O178" s="45"/>
      <c r="P178" s="228">
        <f>O178*H178</f>
        <v>0</v>
      </c>
      <c r="Q178" s="228">
        <v>0</v>
      </c>
      <c r="R178" s="228">
        <f>Q178*H178</f>
        <v>0</v>
      </c>
      <c r="S178" s="228">
        <v>0</v>
      </c>
      <c r="T178" s="229">
        <f>S178*H178</f>
        <v>0</v>
      </c>
      <c r="AR178" s="22" t="s">
        <v>160</v>
      </c>
      <c r="AT178" s="22" t="s">
        <v>155</v>
      </c>
      <c r="AU178" s="22" t="s">
        <v>83</v>
      </c>
      <c r="AY178" s="22" t="s">
        <v>153</v>
      </c>
      <c r="BE178" s="230">
        <f>IF(N178="základní",J178,0)</f>
        <v>0</v>
      </c>
      <c r="BF178" s="230">
        <f>IF(N178="snížená",J178,0)</f>
        <v>0</v>
      </c>
      <c r="BG178" s="230">
        <f>IF(N178="zákl. přenesená",J178,0)</f>
        <v>0</v>
      </c>
      <c r="BH178" s="230">
        <f>IF(N178="sníž. přenesená",J178,0)</f>
        <v>0</v>
      </c>
      <c r="BI178" s="230">
        <f>IF(N178="nulová",J178,0)</f>
        <v>0</v>
      </c>
      <c r="BJ178" s="22" t="s">
        <v>81</v>
      </c>
      <c r="BK178" s="230">
        <f>ROUND(I178*H178,2)</f>
        <v>0</v>
      </c>
      <c r="BL178" s="22" t="s">
        <v>160</v>
      </c>
      <c r="BM178" s="22" t="s">
        <v>1085</v>
      </c>
    </row>
    <row r="179" s="1" customFormat="1" ht="38.25" customHeight="1">
      <c r="B179" s="44"/>
      <c r="C179" s="219" t="s">
        <v>338</v>
      </c>
      <c r="D179" s="219" t="s">
        <v>155</v>
      </c>
      <c r="E179" s="220" t="s">
        <v>563</v>
      </c>
      <c r="F179" s="221" t="s">
        <v>564</v>
      </c>
      <c r="G179" s="222" t="s">
        <v>233</v>
      </c>
      <c r="H179" s="223">
        <v>232.13800000000001</v>
      </c>
      <c r="I179" s="224"/>
      <c r="J179" s="225">
        <f>ROUND(I179*H179,2)</f>
        <v>0</v>
      </c>
      <c r="K179" s="221" t="s">
        <v>159</v>
      </c>
      <c r="L179" s="70"/>
      <c r="M179" s="226" t="s">
        <v>21</v>
      </c>
      <c r="N179" s="227" t="s">
        <v>44</v>
      </c>
      <c r="O179" s="45"/>
      <c r="P179" s="228">
        <f>O179*H179</f>
        <v>0</v>
      </c>
      <c r="Q179" s="228">
        <v>0</v>
      </c>
      <c r="R179" s="228">
        <f>Q179*H179</f>
        <v>0</v>
      </c>
      <c r="S179" s="228">
        <v>0</v>
      </c>
      <c r="T179" s="229">
        <f>S179*H179</f>
        <v>0</v>
      </c>
      <c r="AR179" s="22" t="s">
        <v>160</v>
      </c>
      <c r="AT179" s="22" t="s">
        <v>155</v>
      </c>
      <c r="AU179" s="22" t="s">
        <v>83</v>
      </c>
      <c r="AY179" s="22" t="s">
        <v>153</v>
      </c>
      <c r="BE179" s="230">
        <f>IF(N179="základní",J179,0)</f>
        <v>0</v>
      </c>
      <c r="BF179" s="230">
        <f>IF(N179="snížená",J179,0)</f>
        <v>0</v>
      </c>
      <c r="BG179" s="230">
        <f>IF(N179="zákl. přenesená",J179,0)</f>
        <v>0</v>
      </c>
      <c r="BH179" s="230">
        <f>IF(N179="sníž. přenesená",J179,0)</f>
        <v>0</v>
      </c>
      <c r="BI179" s="230">
        <f>IF(N179="nulová",J179,0)</f>
        <v>0</v>
      </c>
      <c r="BJ179" s="22" t="s">
        <v>81</v>
      </c>
      <c r="BK179" s="230">
        <f>ROUND(I179*H179,2)</f>
        <v>0</v>
      </c>
      <c r="BL179" s="22" t="s">
        <v>160</v>
      </c>
      <c r="BM179" s="22" t="s">
        <v>1086</v>
      </c>
    </row>
    <row r="180" s="11" customFormat="1">
      <c r="B180" s="234"/>
      <c r="C180" s="235"/>
      <c r="D180" s="231" t="s">
        <v>181</v>
      </c>
      <c r="E180" s="235"/>
      <c r="F180" s="237" t="s">
        <v>1087</v>
      </c>
      <c r="G180" s="235"/>
      <c r="H180" s="238">
        <v>232.13800000000001</v>
      </c>
      <c r="I180" s="239"/>
      <c r="J180" s="235"/>
      <c r="K180" s="235"/>
      <c r="L180" s="240"/>
      <c r="M180" s="266"/>
      <c r="N180" s="267"/>
      <c r="O180" s="267"/>
      <c r="P180" s="267"/>
      <c r="Q180" s="267"/>
      <c r="R180" s="267"/>
      <c r="S180" s="267"/>
      <c r="T180" s="268"/>
      <c r="AT180" s="244" t="s">
        <v>181</v>
      </c>
      <c r="AU180" s="244" t="s">
        <v>83</v>
      </c>
      <c r="AV180" s="11" t="s">
        <v>83</v>
      </c>
      <c r="AW180" s="11" t="s">
        <v>6</v>
      </c>
      <c r="AX180" s="11" t="s">
        <v>81</v>
      </c>
      <c r="AY180" s="244" t="s">
        <v>153</v>
      </c>
    </row>
    <row r="181" s="1" customFormat="1" ht="6.96" customHeight="1">
      <c r="B181" s="65"/>
      <c r="C181" s="66"/>
      <c r="D181" s="66"/>
      <c r="E181" s="66"/>
      <c r="F181" s="66"/>
      <c r="G181" s="66"/>
      <c r="H181" s="66"/>
      <c r="I181" s="164"/>
      <c r="J181" s="66"/>
      <c r="K181" s="66"/>
      <c r="L181" s="70"/>
    </row>
  </sheetData>
  <sheetProtection sheet="1" autoFilter="0" formatColumns="0" formatRows="0" objects="1" scenarios="1" spinCount="100000" saltValue="6qCdCR7JY7FXnLXJZ58SwFh8dmo5bS5dlfQdAUhMKv5NCBU1DTXMR3YElkKsplvtzHB6jMpNNT3kFcKoYZ3kyQ==" hashValue="5zVN9wddObcOa22DhRCEBgquOi1ScdNzy0NA6ovF0ZfAlz2u4MCJAxHTQTYJyOXX2xfbfiyOXSXA28OG5Np2nQ==" algorithmName="SHA-512" password="CC35"/>
  <autoFilter ref="C84:K180"/>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Daniel Stibůrek</dc:creator>
  <cp:lastModifiedBy>Daniel Stibůrek</cp:lastModifiedBy>
  <dcterms:created xsi:type="dcterms:W3CDTF">2018-01-04T08:22:43Z</dcterms:created>
  <dcterms:modified xsi:type="dcterms:W3CDTF">2018-01-04T08:23:05Z</dcterms:modified>
</cp:coreProperties>
</file>